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riting\"/>
    </mc:Choice>
  </mc:AlternateContent>
  <bookViews>
    <workbookView xWindow="480" yWindow="75" windowWidth="11355" windowHeight="7935" firstSheet="1" activeTab="7"/>
  </bookViews>
  <sheets>
    <sheet name="ChartDataSheet_" sheetId="6" state="hidden" r:id="rId1"/>
    <sheet name="Chart1" sheetId="7" r:id="rId2"/>
    <sheet name="Chart2" sheetId="9" r:id="rId3"/>
    <sheet name="Chart4" sheetId="12" r:id="rId4"/>
    <sheet name="Chart5" sheetId="13" r:id="rId5"/>
    <sheet name="Chart6" sheetId="14" r:id="rId6"/>
    <sheet name="Chart7" sheetId="15" r:id="rId7"/>
    <sheet name="Data" sheetId="1" r:id="rId8"/>
  </sheets>
  <definedNames>
    <definedName name="_xlnm._FilterDatabase" localSheetId="7" hidden="1">Data!$G$1:$G$93</definedName>
    <definedName name="_xlnm.Print_Titles" localSheetId="7">Data!$B:$B,Data!$1:$5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0" i="1" l="1"/>
  <c r="D82" i="1"/>
  <c r="E82" i="1"/>
  <c r="F82" i="1"/>
  <c r="G82" i="1"/>
  <c r="I82" i="1"/>
  <c r="J82" i="1"/>
  <c r="K82" i="1"/>
  <c r="D87" i="1"/>
  <c r="E87" i="1"/>
  <c r="F87" i="1"/>
  <c r="G87" i="1"/>
  <c r="I87" i="1"/>
  <c r="J87" i="1"/>
  <c r="K87" i="1"/>
  <c r="C87" i="1"/>
  <c r="D86" i="1"/>
  <c r="D88" i="1" s="1"/>
  <c r="E86" i="1"/>
  <c r="F86" i="1"/>
  <c r="G86" i="1"/>
  <c r="I86" i="1"/>
  <c r="J86" i="1"/>
  <c r="K86" i="1"/>
  <c r="C86" i="1"/>
  <c r="D85" i="1"/>
  <c r="E85" i="1"/>
  <c r="F85" i="1"/>
  <c r="G85" i="1"/>
  <c r="I85" i="1"/>
  <c r="J85" i="1"/>
  <c r="K85" i="1"/>
  <c r="C85" i="1"/>
  <c r="D84" i="1"/>
  <c r="E84" i="1"/>
  <c r="F84" i="1"/>
  <c r="G84" i="1"/>
  <c r="I84" i="1"/>
  <c r="J84" i="1"/>
  <c r="K84" i="1"/>
  <c r="C84" i="1"/>
  <c r="D83" i="1"/>
  <c r="D91" i="1" s="1"/>
  <c r="E83" i="1"/>
  <c r="E89" i="1" s="1"/>
  <c r="F83" i="1"/>
  <c r="F89" i="1" s="1"/>
  <c r="G83" i="1"/>
  <c r="G91" i="1" s="1"/>
  <c r="I83" i="1"/>
  <c r="I89" i="1" s="1"/>
  <c r="J83" i="1"/>
  <c r="J89" i="1" s="1"/>
  <c r="K83" i="1"/>
  <c r="K91" i="1" s="1"/>
  <c r="C83" i="1"/>
  <c r="C91" i="1" s="1"/>
  <c r="C82" i="1"/>
  <c r="D81" i="1"/>
  <c r="E81" i="1"/>
  <c r="F81" i="1"/>
  <c r="G81" i="1"/>
  <c r="I81" i="1"/>
  <c r="J81" i="1"/>
  <c r="K81" i="1"/>
  <c r="C81" i="1"/>
  <c r="D80" i="1"/>
  <c r="E80" i="1"/>
  <c r="F80" i="1"/>
  <c r="G80" i="1"/>
  <c r="I80" i="1"/>
  <c r="J80" i="1"/>
  <c r="K80" i="1"/>
  <c r="C8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6" i="1"/>
  <c r="J92" i="1" l="1"/>
  <c r="J88" i="1"/>
  <c r="I92" i="1"/>
  <c r="I88" i="1"/>
  <c r="C92" i="1"/>
  <c r="G92" i="1"/>
  <c r="C88" i="1"/>
  <c r="G90" i="1"/>
  <c r="J90" i="1"/>
  <c r="E92" i="1"/>
  <c r="E88" i="1"/>
  <c r="D92" i="1"/>
  <c r="D90" i="1"/>
  <c r="H83" i="1"/>
  <c r="K92" i="1"/>
  <c r="F92" i="1"/>
  <c r="K90" i="1"/>
  <c r="F88" i="1"/>
  <c r="F90" i="1"/>
  <c r="H82" i="1"/>
  <c r="H86" i="1"/>
  <c r="H80" i="1"/>
  <c r="H84" i="1"/>
  <c r="H81" i="1"/>
  <c r="H85" i="1"/>
  <c r="K88" i="1"/>
  <c r="G88" i="1"/>
  <c r="C89" i="1"/>
  <c r="D89" i="1"/>
  <c r="I90" i="1"/>
  <c r="E90" i="1"/>
  <c r="J91" i="1"/>
  <c r="F91" i="1"/>
  <c r="K89" i="1"/>
  <c r="G89" i="1"/>
  <c r="C90" i="1"/>
  <c r="I91" i="1"/>
  <c r="E91" i="1"/>
  <c r="H87" i="1"/>
  <c r="H92" i="1" l="1"/>
  <c r="H91" i="1"/>
  <c r="H89" i="1"/>
  <c r="H88" i="1"/>
  <c r="H90" i="1"/>
</calcChain>
</file>

<file path=xl/sharedStrings.xml><?xml version="1.0" encoding="utf-8"?>
<sst xmlns="http://schemas.openxmlformats.org/spreadsheetml/2006/main" count="34" uniqueCount="34">
  <si>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</si>
  <si>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</si>
  <si>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</si>
  <si>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</si>
  <si>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</si>
  <si>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</si>
  <si>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</si>
  <si>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</si>
  <si>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</si>
  <si>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</si>
  <si>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</si>
  <si>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</si>
  <si>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</si>
  <si>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</si>
  <si>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</si>
  <si>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</si>
  <si>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</si>
  <si>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</si>
  <si>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</si>
  <si>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</si>
  <si>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</si>
  <si>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</si>
  <si>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</si>
  <si>
    <t>Annual sales</t>
  </si>
  <si>
    <t>Mean</t>
  </si>
  <si>
    <t>Sd</t>
  </si>
  <si>
    <t>Skew</t>
  </si>
  <si>
    <t>median</t>
  </si>
  <si>
    <t>max</t>
  </si>
  <si>
    <t>min</t>
  </si>
  <si>
    <t>Q1</t>
  </si>
  <si>
    <t>Q3</t>
  </si>
  <si>
    <t>IQR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</si>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</sst>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165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165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6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6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0" fillId="0" borderId="0" xfId="0" applyNumberFormat="1"/>
    <xf numFmtId="2" fontId="5" fillId="0" borderId="0" xfId="0" applyNumberFormat="1" applyFont="1"/>
    <xf numFmtId="2" fontId="5" fillId="0" borderId="0" xfId="0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2.xml"/><Relationship Id="rId13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Data!$C$90:$G$90</c:f>
              <c:numCache>
                <c:formatCode>0.00</c:formatCode>
                <c:ptCount val="5"/>
                <c:pt idx="0">
                  <c:v>235.25</c:v>
                </c:pt>
                <c:pt idx="1">
                  <c:v>0.17750000000000021</c:v>
                </c:pt>
                <c:pt idx="2">
                  <c:v>4.3924999999999992</c:v>
                </c:pt>
                <c:pt idx="3">
                  <c:v>0.24999999999999956</c:v>
                </c:pt>
                <c:pt idx="4">
                  <c:v>87.552500000000009</c:v>
                </c:pt>
              </c:numCache>
            </c:numRef>
          </c:val>
        </c:ser>
        <c:ser>
          <c:idx val="2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Data!$C$91:$G$91</c:f>
              <c:numCache>
                <c:formatCode>0.00</c:formatCode>
                <c:ptCount val="5"/>
                <c:pt idx="0">
                  <c:v>1249</c:v>
                </c:pt>
                <c:pt idx="1">
                  <c:v>0.45999999999999996</c:v>
                </c:pt>
                <c:pt idx="2">
                  <c:v>15.34</c:v>
                </c:pt>
                <c:pt idx="3">
                  <c:v>1.7850000000000001</c:v>
                </c:pt>
                <c:pt idx="4">
                  <c:v>217.45</c:v>
                </c:pt>
              </c:numCache>
            </c:numRef>
          </c:val>
        </c:ser>
        <c:ser>
          <c:idx val="3"/>
          <c:order val="2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Data!$C$92:$G$92</c:f>
              <c:numCache>
                <c:formatCode>0.00</c:formatCode>
                <c:ptCount val="5"/>
                <c:pt idx="0">
                  <c:v>1299</c:v>
                </c:pt>
                <c:pt idx="1">
                  <c:v>0.96999999999999975</c:v>
                </c:pt>
                <c:pt idx="2">
                  <c:v>21.779999999999998</c:v>
                </c:pt>
                <c:pt idx="3">
                  <c:v>1.3049999999999997</c:v>
                </c:pt>
                <c:pt idx="4">
                  <c:v>591.11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47877408"/>
        <c:axId val="-747882848"/>
      </c:barChart>
      <c:catAx>
        <c:axId val="-7478774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2848"/>
        <c:crosses val="autoZero"/>
        <c:auto val="1"/>
        <c:lblAlgn val="ctr"/>
        <c:lblOffset val="100"/>
        <c:noMultiLvlLbl val="0"/>
      </c:catAx>
      <c:valAx>
        <c:axId val="-747882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77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747880672"/>
        <c:axId val="-747888288"/>
      </c:barChart>
      <c:catAx>
        <c:axId val="-747880672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8288"/>
        <c:crosses val="autoZero"/>
        <c:auto val="1"/>
        <c:lblAlgn val="ctr"/>
        <c:lblOffset val="100"/>
        <c:noMultiLvlLbl val="0"/>
      </c:catAx>
      <c:valAx>
        <c:axId val="-747888288"/>
        <c:scaling>
          <c:orientation val="minMax"/>
        </c:scaling>
        <c:delete val="0"/>
        <c:axPos val="l"/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;\-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0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“MedIncome” versus “Sales/SqFt”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Data!$I$5</c:f>
              <c:strCache>
                <c:ptCount val="1"/>
                <c:pt idx="0">
                  <c:v>MedIncome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1579177602799652E-4"/>
                  <c:y val="-8.46996208807232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Data!$I$6:$I$79</c:f>
              <c:numCache>
                <c:formatCode>0</c:formatCode>
                <c:ptCount val="74"/>
                <c:pt idx="0">
                  <c:v>45177</c:v>
                </c:pt>
                <c:pt idx="1">
                  <c:v>51888</c:v>
                </c:pt>
                <c:pt idx="2">
                  <c:v>51379</c:v>
                </c:pt>
                <c:pt idx="3">
                  <c:v>66081</c:v>
                </c:pt>
                <c:pt idx="4">
                  <c:v>50999</c:v>
                </c:pt>
                <c:pt idx="5">
                  <c:v>41562</c:v>
                </c:pt>
                <c:pt idx="6">
                  <c:v>44196</c:v>
                </c:pt>
                <c:pt idx="7">
                  <c:v>50975</c:v>
                </c:pt>
                <c:pt idx="8">
                  <c:v>72808</c:v>
                </c:pt>
                <c:pt idx="9">
                  <c:v>79070</c:v>
                </c:pt>
                <c:pt idx="10">
                  <c:v>78497</c:v>
                </c:pt>
                <c:pt idx="11">
                  <c:v>41245</c:v>
                </c:pt>
                <c:pt idx="12">
                  <c:v>33003</c:v>
                </c:pt>
                <c:pt idx="13">
                  <c:v>90988</c:v>
                </c:pt>
                <c:pt idx="14">
                  <c:v>37950</c:v>
                </c:pt>
                <c:pt idx="15">
                  <c:v>45206</c:v>
                </c:pt>
                <c:pt idx="16">
                  <c:v>79312</c:v>
                </c:pt>
                <c:pt idx="17">
                  <c:v>37345</c:v>
                </c:pt>
                <c:pt idx="18">
                  <c:v>46226</c:v>
                </c:pt>
                <c:pt idx="19">
                  <c:v>70024</c:v>
                </c:pt>
                <c:pt idx="20">
                  <c:v>54982</c:v>
                </c:pt>
                <c:pt idx="21">
                  <c:v>54932</c:v>
                </c:pt>
                <c:pt idx="22">
                  <c:v>34097</c:v>
                </c:pt>
                <c:pt idx="23">
                  <c:v>46593</c:v>
                </c:pt>
                <c:pt idx="24">
                  <c:v>51893</c:v>
                </c:pt>
                <c:pt idx="25">
                  <c:v>88162</c:v>
                </c:pt>
                <c:pt idx="26">
                  <c:v>89016</c:v>
                </c:pt>
                <c:pt idx="27">
                  <c:v>114353</c:v>
                </c:pt>
                <c:pt idx="28">
                  <c:v>75366</c:v>
                </c:pt>
                <c:pt idx="29">
                  <c:v>48163</c:v>
                </c:pt>
                <c:pt idx="30">
                  <c:v>49956</c:v>
                </c:pt>
                <c:pt idx="31">
                  <c:v>45990</c:v>
                </c:pt>
                <c:pt idx="32">
                  <c:v>45723</c:v>
                </c:pt>
                <c:pt idx="33">
                  <c:v>43800</c:v>
                </c:pt>
                <c:pt idx="34">
                  <c:v>68711</c:v>
                </c:pt>
                <c:pt idx="35">
                  <c:v>65150</c:v>
                </c:pt>
                <c:pt idx="36">
                  <c:v>39329</c:v>
                </c:pt>
                <c:pt idx="37">
                  <c:v>63657</c:v>
                </c:pt>
                <c:pt idx="38">
                  <c:v>67099</c:v>
                </c:pt>
                <c:pt idx="39">
                  <c:v>75151</c:v>
                </c:pt>
                <c:pt idx="40">
                  <c:v>93876</c:v>
                </c:pt>
                <c:pt idx="41">
                  <c:v>79701</c:v>
                </c:pt>
                <c:pt idx="42">
                  <c:v>77115</c:v>
                </c:pt>
                <c:pt idx="43">
                  <c:v>52766</c:v>
                </c:pt>
                <c:pt idx="44">
                  <c:v>32929</c:v>
                </c:pt>
                <c:pt idx="45">
                  <c:v>87863</c:v>
                </c:pt>
                <c:pt idx="46">
                  <c:v>73752</c:v>
                </c:pt>
                <c:pt idx="47">
                  <c:v>85366</c:v>
                </c:pt>
                <c:pt idx="48">
                  <c:v>39180</c:v>
                </c:pt>
                <c:pt idx="49">
                  <c:v>56077</c:v>
                </c:pt>
                <c:pt idx="50">
                  <c:v>77449</c:v>
                </c:pt>
                <c:pt idx="51">
                  <c:v>56822</c:v>
                </c:pt>
                <c:pt idx="52">
                  <c:v>80470</c:v>
                </c:pt>
                <c:pt idx="53">
                  <c:v>55584</c:v>
                </c:pt>
                <c:pt idx="54">
                  <c:v>78001</c:v>
                </c:pt>
                <c:pt idx="55">
                  <c:v>75307</c:v>
                </c:pt>
                <c:pt idx="56">
                  <c:v>76375</c:v>
                </c:pt>
                <c:pt idx="57">
                  <c:v>61857</c:v>
                </c:pt>
                <c:pt idx="58">
                  <c:v>61312</c:v>
                </c:pt>
                <c:pt idx="59">
                  <c:v>72040</c:v>
                </c:pt>
                <c:pt idx="60">
                  <c:v>92414</c:v>
                </c:pt>
                <c:pt idx="61">
                  <c:v>92602</c:v>
                </c:pt>
                <c:pt idx="62">
                  <c:v>59599</c:v>
                </c:pt>
                <c:pt idx="63">
                  <c:v>72453</c:v>
                </c:pt>
                <c:pt idx="64">
                  <c:v>67925</c:v>
                </c:pt>
                <c:pt idx="65">
                  <c:v>42631</c:v>
                </c:pt>
                <c:pt idx="66">
                  <c:v>75652</c:v>
                </c:pt>
                <c:pt idx="67">
                  <c:v>39650</c:v>
                </c:pt>
                <c:pt idx="68">
                  <c:v>48033</c:v>
                </c:pt>
                <c:pt idx="69">
                  <c:v>67403</c:v>
                </c:pt>
                <c:pt idx="70">
                  <c:v>80597</c:v>
                </c:pt>
                <c:pt idx="71">
                  <c:v>60928</c:v>
                </c:pt>
                <c:pt idx="72">
                  <c:v>73762</c:v>
                </c:pt>
                <c:pt idx="73">
                  <c:v>64225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47878496"/>
        <c:axId val="-747886112"/>
      </c:scatterChart>
      <c:valAx>
        <c:axId val="-747878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6112"/>
        <c:crosses val="autoZero"/>
        <c:crossBetween val="midCat"/>
      </c:valAx>
      <c:valAx>
        <c:axId val="-74788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;\-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78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“MedAge” versus “Sales/SqFt”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Data!$J$5</c:f>
              <c:strCache>
                <c:ptCount val="1"/>
                <c:pt idx="0">
                  <c:v>MedAge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3391511729923149E-3"/>
                  <c:y val="-4.7125904922078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Data!$J$6:$J$79</c:f>
              <c:numCache>
                <c:formatCode>0.0</c:formatCode>
                <c:ptCount val="74"/>
                <c:pt idx="0">
                  <c:v>34.4</c:v>
                </c:pt>
                <c:pt idx="1">
                  <c:v>41.2</c:v>
                </c:pt>
                <c:pt idx="2">
                  <c:v>40.299999999999997</c:v>
                </c:pt>
                <c:pt idx="3">
                  <c:v>35.4</c:v>
                </c:pt>
                <c:pt idx="4">
                  <c:v>31.5</c:v>
                </c:pt>
                <c:pt idx="5">
                  <c:v>36.299999999999997</c:v>
                </c:pt>
                <c:pt idx="6">
                  <c:v>35.1</c:v>
                </c:pt>
                <c:pt idx="7">
                  <c:v>37.6</c:v>
                </c:pt>
                <c:pt idx="8">
                  <c:v>34.9</c:v>
                </c:pt>
                <c:pt idx="9">
                  <c:v>34.799999999999997</c:v>
                </c:pt>
                <c:pt idx="10">
                  <c:v>36.200000000000003</c:v>
                </c:pt>
                <c:pt idx="11">
                  <c:v>32.200000000000003</c:v>
                </c:pt>
                <c:pt idx="12">
                  <c:v>30.9</c:v>
                </c:pt>
                <c:pt idx="13">
                  <c:v>37.700000000000003</c:v>
                </c:pt>
                <c:pt idx="14">
                  <c:v>34.299999999999997</c:v>
                </c:pt>
                <c:pt idx="15">
                  <c:v>32.4</c:v>
                </c:pt>
                <c:pt idx="16">
                  <c:v>32.1</c:v>
                </c:pt>
                <c:pt idx="17">
                  <c:v>31.4</c:v>
                </c:pt>
                <c:pt idx="18">
                  <c:v>30.4</c:v>
                </c:pt>
                <c:pt idx="19">
                  <c:v>33.9</c:v>
                </c:pt>
                <c:pt idx="20">
                  <c:v>35.6</c:v>
                </c:pt>
                <c:pt idx="21">
                  <c:v>35.9</c:v>
                </c:pt>
                <c:pt idx="22">
                  <c:v>33.6</c:v>
                </c:pt>
                <c:pt idx="23">
                  <c:v>37.9</c:v>
                </c:pt>
                <c:pt idx="24">
                  <c:v>40.6</c:v>
                </c:pt>
                <c:pt idx="25">
                  <c:v>37.700000000000003</c:v>
                </c:pt>
                <c:pt idx="26">
                  <c:v>36.4</c:v>
                </c:pt>
                <c:pt idx="27">
                  <c:v>40.9</c:v>
                </c:pt>
                <c:pt idx="28">
                  <c:v>35</c:v>
                </c:pt>
                <c:pt idx="29">
                  <c:v>26.4</c:v>
                </c:pt>
                <c:pt idx="30">
                  <c:v>37.1</c:v>
                </c:pt>
                <c:pt idx="31">
                  <c:v>30.3</c:v>
                </c:pt>
                <c:pt idx="32">
                  <c:v>31.3</c:v>
                </c:pt>
                <c:pt idx="33">
                  <c:v>29.6</c:v>
                </c:pt>
                <c:pt idx="34">
                  <c:v>32.9</c:v>
                </c:pt>
                <c:pt idx="35">
                  <c:v>40.700000000000003</c:v>
                </c:pt>
                <c:pt idx="36">
                  <c:v>29.3</c:v>
                </c:pt>
                <c:pt idx="37">
                  <c:v>37.299999999999997</c:v>
                </c:pt>
                <c:pt idx="38">
                  <c:v>39.799999999999997</c:v>
                </c:pt>
                <c:pt idx="39">
                  <c:v>33.9</c:v>
                </c:pt>
                <c:pt idx="40">
                  <c:v>35</c:v>
                </c:pt>
                <c:pt idx="41">
                  <c:v>35</c:v>
                </c:pt>
                <c:pt idx="42">
                  <c:v>35.9</c:v>
                </c:pt>
                <c:pt idx="43">
                  <c:v>33</c:v>
                </c:pt>
                <c:pt idx="44">
                  <c:v>30.9</c:v>
                </c:pt>
                <c:pt idx="45">
                  <c:v>38.5</c:v>
                </c:pt>
                <c:pt idx="46">
                  <c:v>40.5</c:v>
                </c:pt>
                <c:pt idx="47">
                  <c:v>32.1</c:v>
                </c:pt>
                <c:pt idx="48">
                  <c:v>34.799999999999997</c:v>
                </c:pt>
                <c:pt idx="49">
                  <c:v>38</c:v>
                </c:pt>
                <c:pt idx="50">
                  <c:v>37</c:v>
                </c:pt>
                <c:pt idx="51">
                  <c:v>34.700000000000003</c:v>
                </c:pt>
                <c:pt idx="52">
                  <c:v>36.4</c:v>
                </c:pt>
                <c:pt idx="53">
                  <c:v>36.799999999999997</c:v>
                </c:pt>
                <c:pt idx="54">
                  <c:v>32.200000000000003</c:v>
                </c:pt>
                <c:pt idx="55">
                  <c:v>34.799999999999997</c:v>
                </c:pt>
                <c:pt idx="56">
                  <c:v>36.700000000000003</c:v>
                </c:pt>
                <c:pt idx="57">
                  <c:v>33.799999999999997</c:v>
                </c:pt>
                <c:pt idx="58">
                  <c:v>34.200000000000003</c:v>
                </c:pt>
                <c:pt idx="59">
                  <c:v>39</c:v>
                </c:pt>
                <c:pt idx="60">
                  <c:v>34.9</c:v>
                </c:pt>
                <c:pt idx="61">
                  <c:v>39.299999999999997</c:v>
                </c:pt>
                <c:pt idx="62">
                  <c:v>35.6</c:v>
                </c:pt>
                <c:pt idx="63">
                  <c:v>36</c:v>
                </c:pt>
                <c:pt idx="64">
                  <c:v>41.1</c:v>
                </c:pt>
                <c:pt idx="65">
                  <c:v>24.7</c:v>
                </c:pt>
                <c:pt idx="66">
                  <c:v>40.5</c:v>
                </c:pt>
                <c:pt idx="67">
                  <c:v>32.9</c:v>
                </c:pt>
                <c:pt idx="68">
                  <c:v>30.3</c:v>
                </c:pt>
                <c:pt idx="69">
                  <c:v>36.200000000000003</c:v>
                </c:pt>
                <c:pt idx="70">
                  <c:v>32.4</c:v>
                </c:pt>
                <c:pt idx="71">
                  <c:v>43.5</c:v>
                </c:pt>
                <c:pt idx="72">
                  <c:v>41.6</c:v>
                </c:pt>
                <c:pt idx="73">
                  <c:v>31.4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47880128"/>
        <c:axId val="-747884480"/>
      </c:scatterChart>
      <c:valAx>
        <c:axId val="-74788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4480"/>
        <c:crosses val="autoZero"/>
        <c:crossBetween val="midCat"/>
      </c:valAx>
      <c:valAx>
        <c:axId val="-74788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;\-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0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“LoyaltyCard(%)” versus “SalesGrowth(%)”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Data!$E$5</c:f>
              <c:strCache>
                <c:ptCount val="1"/>
                <c:pt idx="0">
                  <c:v>SalesGrowth%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Data!$E$6:$E$79</c:f>
              <c:numCache>
                <c:formatCode>0.00</c:formatCode>
                <c:ptCount val="74"/>
                <c:pt idx="0">
                  <c:v>-8.31</c:v>
                </c:pt>
                <c:pt idx="1">
                  <c:v>-4.01</c:v>
                </c:pt>
                <c:pt idx="2">
                  <c:v>-3.94</c:v>
                </c:pt>
                <c:pt idx="3">
                  <c:v>-3.39</c:v>
                </c:pt>
                <c:pt idx="4">
                  <c:v>-3.3</c:v>
                </c:pt>
                <c:pt idx="5">
                  <c:v>-1.94</c:v>
                </c:pt>
                <c:pt idx="6">
                  <c:v>-0.77</c:v>
                </c:pt>
                <c:pt idx="7">
                  <c:v>-0.37</c:v>
                </c:pt>
                <c:pt idx="8">
                  <c:v>-0.25</c:v>
                </c:pt>
                <c:pt idx="9">
                  <c:v>-0.17</c:v>
                </c:pt>
                <c:pt idx="10">
                  <c:v>0.47</c:v>
                </c:pt>
                <c:pt idx="11">
                  <c:v>0.55000000000000004</c:v>
                </c:pt>
                <c:pt idx="12">
                  <c:v>0.77</c:v>
                </c:pt>
                <c:pt idx="13">
                  <c:v>1.92</c:v>
                </c:pt>
                <c:pt idx="14">
                  <c:v>2.0499999999999998</c:v>
                </c:pt>
                <c:pt idx="15">
                  <c:v>2.12</c:v>
                </c:pt>
                <c:pt idx="16">
                  <c:v>2.84</c:v>
                </c:pt>
                <c:pt idx="17">
                  <c:v>2.88</c:v>
                </c:pt>
                <c:pt idx="18">
                  <c:v>3.96</c:v>
                </c:pt>
                <c:pt idx="19">
                  <c:v>4.04</c:v>
                </c:pt>
                <c:pt idx="20">
                  <c:v>4.05</c:v>
                </c:pt>
                <c:pt idx="21">
                  <c:v>4.05</c:v>
                </c:pt>
                <c:pt idx="22">
                  <c:v>4.24</c:v>
                </c:pt>
                <c:pt idx="23">
                  <c:v>4.58</c:v>
                </c:pt>
                <c:pt idx="24">
                  <c:v>5.09</c:v>
                </c:pt>
                <c:pt idx="25">
                  <c:v>5.14</c:v>
                </c:pt>
                <c:pt idx="26">
                  <c:v>5.48</c:v>
                </c:pt>
                <c:pt idx="27">
                  <c:v>5.86</c:v>
                </c:pt>
                <c:pt idx="28">
                  <c:v>5.91</c:v>
                </c:pt>
                <c:pt idx="29">
                  <c:v>5.98</c:v>
                </c:pt>
                <c:pt idx="30">
                  <c:v>6.08</c:v>
                </c:pt>
                <c:pt idx="31">
                  <c:v>6.08</c:v>
                </c:pt>
                <c:pt idx="32">
                  <c:v>6.13</c:v>
                </c:pt>
                <c:pt idx="33">
                  <c:v>6.27</c:v>
                </c:pt>
                <c:pt idx="34">
                  <c:v>6.57</c:v>
                </c:pt>
                <c:pt idx="35">
                  <c:v>6.9</c:v>
                </c:pt>
                <c:pt idx="36">
                  <c:v>6.94</c:v>
                </c:pt>
                <c:pt idx="37">
                  <c:v>7.12</c:v>
                </c:pt>
                <c:pt idx="38">
                  <c:v>7.39</c:v>
                </c:pt>
                <c:pt idx="39">
                  <c:v>7.67</c:v>
                </c:pt>
                <c:pt idx="40">
                  <c:v>7.91</c:v>
                </c:pt>
                <c:pt idx="41">
                  <c:v>8.08</c:v>
                </c:pt>
                <c:pt idx="42">
                  <c:v>8.27</c:v>
                </c:pt>
                <c:pt idx="43">
                  <c:v>8.5399999999999991</c:v>
                </c:pt>
                <c:pt idx="44">
                  <c:v>8.58</c:v>
                </c:pt>
                <c:pt idx="45">
                  <c:v>8.7200000000000006</c:v>
                </c:pt>
                <c:pt idx="46">
                  <c:v>8.75</c:v>
                </c:pt>
                <c:pt idx="47">
                  <c:v>8.7899999999999991</c:v>
                </c:pt>
                <c:pt idx="48">
                  <c:v>8.9</c:v>
                </c:pt>
                <c:pt idx="49">
                  <c:v>9.1199999999999992</c:v>
                </c:pt>
                <c:pt idx="50">
                  <c:v>9.4700000000000006</c:v>
                </c:pt>
                <c:pt idx="51">
                  <c:v>10.17</c:v>
                </c:pt>
                <c:pt idx="52">
                  <c:v>10.66</c:v>
                </c:pt>
                <c:pt idx="53">
                  <c:v>10.97</c:v>
                </c:pt>
                <c:pt idx="54">
                  <c:v>11.34</c:v>
                </c:pt>
                <c:pt idx="55">
                  <c:v>11.45</c:v>
                </c:pt>
                <c:pt idx="56">
                  <c:v>11.51</c:v>
                </c:pt>
                <c:pt idx="57">
                  <c:v>11.73</c:v>
                </c:pt>
                <c:pt idx="58">
                  <c:v>11.83</c:v>
                </c:pt>
                <c:pt idx="59">
                  <c:v>11.95</c:v>
                </c:pt>
                <c:pt idx="60">
                  <c:v>12.47</c:v>
                </c:pt>
                <c:pt idx="61">
                  <c:v>12.8</c:v>
                </c:pt>
                <c:pt idx="62">
                  <c:v>13.78</c:v>
                </c:pt>
                <c:pt idx="63">
                  <c:v>14.09</c:v>
                </c:pt>
                <c:pt idx="64">
                  <c:v>14.23</c:v>
                </c:pt>
                <c:pt idx="65">
                  <c:v>14.6</c:v>
                </c:pt>
                <c:pt idx="66">
                  <c:v>14.88</c:v>
                </c:pt>
                <c:pt idx="67">
                  <c:v>15.42</c:v>
                </c:pt>
                <c:pt idx="68">
                  <c:v>16.18</c:v>
                </c:pt>
                <c:pt idx="69">
                  <c:v>17.23</c:v>
                </c:pt>
                <c:pt idx="70">
                  <c:v>18.43</c:v>
                </c:pt>
                <c:pt idx="71">
                  <c:v>20.76</c:v>
                </c:pt>
                <c:pt idx="72">
                  <c:v>25.54</c:v>
                </c:pt>
                <c:pt idx="73">
                  <c:v>28.81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Data!$F$5</c:f>
              <c:strCache>
                <c:ptCount val="1"/>
                <c:pt idx="0">
                  <c:v>LoyaltyCard%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1412931454089407E-4"/>
                  <c:y val="-3.741058221422321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Data!$F$6:$F$79</c:f>
              <c:numCache>
                <c:formatCode>_(* #,##0.00_);_(* \(#,##0.00\);_(* "-"??_);_(@_)</c:formatCode>
                <c:ptCount val="74"/>
                <c:pt idx="0">
                  <c:v>2.0699999999999998</c:v>
                </c:pt>
                <c:pt idx="1">
                  <c:v>2.54</c:v>
                </c:pt>
                <c:pt idx="2">
                  <c:v>1.66</c:v>
                </c:pt>
                <c:pt idx="3">
                  <c:v>2.06</c:v>
                </c:pt>
                <c:pt idx="4">
                  <c:v>2.48</c:v>
                </c:pt>
                <c:pt idx="5">
                  <c:v>2.96</c:v>
                </c:pt>
                <c:pt idx="6">
                  <c:v>2.2799999999999998</c:v>
                </c:pt>
                <c:pt idx="7">
                  <c:v>2.34</c:v>
                </c:pt>
                <c:pt idx="8">
                  <c:v>2.2000000000000002</c:v>
                </c:pt>
                <c:pt idx="9">
                  <c:v>2.34</c:v>
                </c:pt>
                <c:pt idx="10">
                  <c:v>2.09</c:v>
                </c:pt>
                <c:pt idx="11">
                  <c:v>2.4700000000000002</c:v>
                </c:pt>
                <c:pt idx="12">
                  <c:v>2.04</c:v>
                </c:pt>
                <c:pt idx="13">
                  <c:v>2.02</c:v>
                </c:pt>
                <c:pt idx="14">
                  <c:v>2.0099999999999998</c:v>
                </c:pt>
                <c:pt idx="15">
                  <c:v>2.64</c:v>
                </c:pt>
                <c:pt idx="16">
                  <c:v>2.2200000000000002</c:v>
                </c:pt>
                <c:pt idx="17">
                  <c:v>2.0699999999999998</c:v>
                </c:pt>
                <c:pt idx="18">
                  <c:v>1.94</c:v>
                </c:pt>
                <c:pt idx="19">
                  <c:v>2.17</c:v>
                </c:pt>
                <c:pt idx="20">
                  <c:v>0.72</c:v>
                </c:pt>
                <c:pt idx="21">
                  <c:v>2</c:v>
                </c:pt>
                <c:pt idx="22">
                  <c:v>1.81</c:v>
                </c:pt>
                <c:pt idx="23">
                  <c:v>2.13</c:v>
                </c:pt>
                <c:pt idx="24">
                  <c:v>2.5</c:v>
                </c:pt>
                <c:pt idx="25">
                  <c:v>2.63</c:v>
                </c:pt>
                <c:pt idx="26">
                  <c:v>1.95</c:v>
                </c:pt>
                <c:pt idx="27">
                  <c:v>2.04</c:v>
                </c:pt>
                <c:pt idx="28">
                  <c:v>1.41</c:v>
                </c:pt>
                <c:pt idx="29">
                  <c:v>2.0499999999999998</c:v>
                </c:pt>
                <c:pt idx="30">
                  <c:v>2.13</c:v>
                </c:pt>
                <c:pt idx="31">
                  <c:v>2.08</c:v>
                </c:pt>
                <c:pt idx="32">
                  <c:v>2.73</c:v>
                </c:pt>
                <c:pt idx="33">
                  <c:v>1.95</c:v>
                </c:pt>
                <c:pt idx="34">
                  <c:v>2.04</c:v>
                </c:pt>
                <c:pt idx="35">
                  <c:v>1.62</c:v>
                </c:pt>
                <c:pt idx="36">
                  <c:v>1.95</c:v>
                </c:pt>
                <c:pt idx="37">
                  <c:v>1.64</c:v>
                </c:pt>
                <c:pt idx="38">
                  <c:v>1.78</c:v>
                </c:pt>
                <c:pt idx="39">
                  <c:v>2.23</c:v>
                </c:pt>
                <c:pt idx="40">
                  <c:v>2.15</c:v>
                </c:pt>
                <c:pt idx="41">
                  <c:v>2.83</c:v>
                </c:pt>
                <c:pt idx="42">
                  <c:v>2.37</c:v>
                </c:pt>
                <c:pt idx="43">
                  <c:v>3.07</c:v>
                </c:pt>
                <c:pt idx="44">
                  <c:v>2.19</c:v>
                </c:pt>
                <c:pt idx="45">
                  <c:v>1.28</c:v>
                </c:pt>
                <c:pt idx="46">
                  <c:v>1.76</c:v>
                </c:pt>
                <c:pt idx="47">
                  <c:v>2.5099999999999998</c:v>
                </c:pt>
                <c:pt idx="48">
                  <c:v>1.9</c:v>
                </c:pt>
                <c:pt idx="49">
                  <c:v>1.98</c:v>
                </c:pt>
                <c:pt idx="50">
                  <c:v>2.41</c:v>
                </c:pt>
                <c:pt idx="51">
                  <c:v>2.17</c:v>
                </c:pt>
                <c:pt idx="52">
                  <c:v>2.16</c:v>
                </c:pt>
                <c:pt idx="53">
                  <c:v>0.28999999999999998</c:v>
                </c:pt>
                <c:pt idx="54">
                  <c:v>1.85</c:v>
                </c:pt>
                <c:pt idx="55">
                  <c:v>1.88</c:v>
                </c:pt>
                <c:pt idx="56">
                  <c:v>2.19</c:v>
                </c:pt>
                <c:pt idx="57">
                  <c:v>2.56</c:v>
                </c:pt>
                <c:pt idx="58">
                  <c:v>2.16</c:v>
                </c:pt>
                <c:pt idx="59">
                  <c:v>2.1</c:v>
                </c:pt>
                <c:pt idx="60">
                  <c:v>1.98</c:v>
                </c:pt>
                <c:pt idx="61">
                  <c:v>0.87</c:v>
                </c:pt>
                <c:pt idx="62">
                  <c:v>1.07</c:v>
                </c:pt>
                <c:pt idx="63">
                  <c:v>3.38</c:v>
                </c:pt>
                <c:pt idx="64">
                  <c:v>1.17</c:v>
                </c:pt>
                <c:pt idx="65">
                  <c:v>2.14</c:v>
                </c:pt>
                <c:pt idx="66">
                  <c:v>0.93</c:v>
                </c:pt>
                <c:pt idx="67">
                  <c:v>2.2200000000000002</c:v>
                </c:pt>
                <c:pt idx="68">
                  <c:v>1.68</c:v>
                </c:pt>
                <c:pt idx="69">
                  <c:v>2.41</c:v>
                </c:pt>
                <c:pt idx="70">
                  <c:v>2.81</c:v>
                </c:pt>
                <c:pt idx="71">
                  <c:v>1.0900000000000001</c:v>
                </c:pt>
                <c:pt idx="72">
                  <c:v>0.64</c:v>
                </c:pt>
                <c:pt idx="73">
                  <c:v>1.77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47881760"/>
        <c:axId val="-747879584"/>
      </c:scatterChart>
      <c:valAx>
        <c:axId val="-747881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79584"/>
        <c:crosses val="autoZero"/>
        <c:crossBetween val="midCat"/>
      </c:valAx>
      <c:valAx>
        <c:axId val="-74787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81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“BachDeg%” versus “Sales/SqFt”</a:t>
            </a:r>
            <a:endParaRPr lang="en-US"/>
          </a:p>
        </c:rich>
      </c:tx>
      <c:layout>
        <c:manualLayout>
          <c:xMode val="edge"/>
          <c:yMode val="edge"/>
          <c:x val="0.33533709685368729"/>
          <c:y val="3.27323095602716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125259689945297E-4"/>
                  <c:y val="-5.418732541635448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Data!$K$5</c:f>
              <c:strCache>
                <c:ptCount val="1"/>
                <c:pt idx="0">
                  <c:v>BachDeg%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0533609381768545E-3"/>
                  <c:y val="-2.45986953809558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Data!$K$6:$K$79</c:f>
              <c:numCache>
                <c:formatCode>0</c:formatCode>
                <c:ptCount val="74"/>
                <c:pt idx="0">
                  <c:v>31</c:v>
                </c:pt>
                <c:pt idx="1">
                  <c:v>20</c:v>
                </c:pt>
                <c:pt idx="2">
                  <c:v>24</c:v>
                </c:pt>
                <c:pt idx="3">
                  <c:v>29</c:v>
                </c:pt>
                <c:pt idx="4">
                  <c:v>18</c:v>
                </c:pt>
                <c:pt idx="5">
                  <c:v>30</c:v>
                </c:pt>
                <c:pt idx="6">
                  <c:v>14</c:v>
                </c:pt>
                <c:pt idx="7">
                  <c:v>33</c:v>
                </c:pt>
                <c:pt idx="8">
                  <c:v>28</c:v>
                </c:pt>
                <c:pt idx="9">
                  <c:v>29</c:v>
                </c:pt>
                <c:pt idx="10">
                  <c:v>39</c:v>
                </c:pt>
                <c:pt idx="11">
                  <c:v>23</c:v>
                </c:pt>
                <c:pt idx="12">
                  <c:v>22</c:v>
                </c:pt>
                <c:pt idx="13">
                  <c:v>37</c:v>
                </c:pt>
                <c:pt idx="14">
                  <c:v>24</c:v>
                </c:pt>
                <c:pt idx="15">
                  <c:v>17</c:v>
                </c:pt>
                <c:pt idx="16">
                  <c:v>37</c:v>
                </c:pt>
                <c:pt idx="17">
                  <c:v>22</c:v>
                </c:pt>
                <c:pt idx="18">
                  <c:v>36</c:v>
                </c:pt>
                <c:pt idx="19">
                  <c:v>34</c:v>
                </c:pt>
                <c:pt idx="20">
                  <c:v>26</c:v>
                </c:pt>
                <c:pt idx="21">
                  <c:v>20</c:v>
                </c:pt>
                <c:pt idx="22">
                  <c:v>20</c:v>
                </c:pt>
                <c:pt idx="23">
                  <c:v>26</c:v>
                </c:pt>
                <c:pt idx="24">
                  <c:v>21</c:v>
                </c:pt>
                <c:pt idx="25">
                  <c:v>37</c:v>
                </c:pt>
                <c:pt idx="26">
                  <c:v>34</c:v>
                </c:pt>
                <c:pt idx="27">
                  <c:v>34</c:v>
                </c:pt>
                <c:pt idx="28">
                  <c:v>30</c:v>
                </c:pt>
                <c:pt idx="29">
                  <c:v>16</c:v>
                </c:pt>
                <c:pt idx="30">
                  <c:v>28</c:v>
                </c:pt>
                <c:pt idx="31">
                  <c:v>36</c:v>
                </c:pt>
                <c:pt idx="32">
                  <c:v>18</c:v>
                </c:pt>
                <c:pt idx="33">
                  <c:v>36</c:v>
                </c:pt>
                <c:pt idx="34">
                  <c:v>18</c:v>
                </c:pt>
                <c:pt idx="35">
                  <c:v>24</c:v>
                </c:pt>
                <c:pt idx="36">
                  <c:v>22</c:v>
                </c:pt>
                <c:pt idx="37">
                  <c:v>29</c:v>
                </c:pt>
                <c:pt idx="38">
                  <c:v>25</c:v>
                </c:pt>
                <c:pt idx="39">
                  <c:v>28</c:v>
                </c:pt>
                <c:pt idx="40">
                  <c:v>40</c:v>
                </c:pt>
                <c:pt idx="41">
                  <c:v>39</c:v>
                </c:pt>
                <c:pt idx="42">
                  <c:v>30</c:v>
                </c:pt>
                <c:pt idx="43">
                  <c:v>17</c:v>
                </c:pt>
                <c:pt idx="44">
                  <c:v>22</c:v>
                </c:pt>
                <c:pt idx="45">
                  <c:v>29</c:v>
                </c:pt>
                <c:pt idx="46">
                  <c:v>19</c:v>
                </c:pt>
                <c:pt idx="47">
                  <c:v>29</c:v>
                </c:pt>
                <c:pt idx="48">
                  <c:v>18</c:v>
                </c:pt>
                <c:pt idx="49">
                  <c:v>19</c:v>
                </c:pt>
                <c:pt idx="50">
                  <c:v>34</c:v>
                </c:pt>
                <c:pt idx="51">
                  <c:v>25</c:v>
                </c:pt>
                <c:pt idx="52">
                  <c:v>30</c:v>
                </c:pt>
                <c:pt idx="53">
                  <c:v>21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31</c:v>
                </c:pt>
                <c:pt idx="58">
                  <c:v>16</c:v>
                </c:pt>
                <c:pt idx="59">
                  <c:v>31</c:v>
                </c:pt>
                <c:pt idx="60">
                  <c:v>40</c:v>
                </c:pt>
                <c:pt idx="61">
                  <c:v>33</c:v>
                </c:pt>
                <c:pt idx="62">
                  <c:v>28</c:v>
                </c:pt>
                <c:pt idx="63">
                  <c:v>23</c:v>
                </c:pt>
                <c:pt idx="64">
                  <c:v>16</c:v>
                </c:pt>
                <c:pt idx="65">
                  <c:v>25</c:v>
                </c:pt>
                <c:pt idx="66">
                  <c:v>25</c:v>
                </c:pt>
                <c:pt idx="67">
                  <c:v>18</c:v>
                </c:pt>
                <c:pt idx="68">
                  <c:v>15</c:v>
                </c:pt>
                <c:pt idx="69">
                  <c:v>19</c:v>
                </c:pt>
                <c:pt idx="70">
                  <c:v>27</c:v>
                </c:pt>
                <c:pt idx="71">
                  <c:v>21</c:v>
                </c:pt>
                <c:pt idx="72">
                  <c:v>29</c:v>
                </c:pt>
                <c:pt idx="73">
                  <c:v>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47876864"/>
        <c:axId val="-747876320"/>
      </c:scatterChart>
      <c:valAx>
        <c:axId val="-747876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76320"/>
        <c:crosses val="autoZero"/>
        <c:crossBetween val="midCat"/>
      </c:valAx>
      <c:valAx>
        <c:axId val="-747876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;\-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7876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workbookViewId="0">
      <selection activeCell="C1" sqref="C1"/>
    </sheetView>
  </sheetViews>
  <sheetFormatPr defaultColWidth="9.140625" defaultRowHeight="12.75"/>
  <cols>
    <col min="1" max="1" width="9.140625" style="1"/>
    <col min="2" max="2" width="7.42578125" style="1" customWidth="1"/>
    <col min="3" max="3" width="12.5703125" style="1" bestFit="1" customWidth="1"/>
    <col min="4" max="4" width="16.28515625" style="1" bestFit="1" customWidth="1"/>
    <col min="5" max="5" width="16.85546875" style="1" bestFit="1" customWidth="1"/>
    <col min="6" max="6" width="15.42578125" style="1" bestFit="1" customWidth="1"/>
    <col min="7" max="7" width="12.28515625" style="4" bestFit="1" customWidth="1"/>
    <col min="8" max="8" width="12" style="4" customWidth="1"/>
    <col min="9" max="9" width="16" style="4" customWidth="1"/>
    <col min="10" max="10" width="11.42578125" style="4" customWidth="1"/>
    <col min="11" max="11" width="15" style="4" bestFit="1" customWidth="1"/>
    <col min="12" max="16384" width="9.140625" style="1"/>
  </cols>
  <sheetData>
    <row r="1" spans="2:12" ht="15">
      <c r="B1" s="11"/>
      <c r="C1" s="9" t="s">
        <v>5</v>
      </c>
      <c r="D1" s="9"/>
      <c r="E1" s="9"/>
      <c r="F1" s="9"/>
      <c r="G1" s="12"/>
      <c r="H1" s="12"/>
      <c r="I1" s="12"/>
      <c r="J1" s="12"/>
      <c r="K1" s="12"/>
      <c r="L1" s="11"/>
    </row>
    <row r="3" spans="2:12" ht="29.25" customHeight="1">
      <c r="B3" s="11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/>
      <c r="I3" s="10" t="s">
        <v>11</v>
      </c>
      <c r="J3" s="10" t="s">
        <v>12</v>
      </c>
      <c r="K3" s="10" t="s">
        <v>13</v>
      </c>
      <c r="L3" s="11"/>
    </row>
    <row r="4" spans="2:12">
      <c r="B4" s="11"/>
      <c r="C4" s="6"/>
      <c r="D4" s="7"/>
      <c r="E4" s="7"/>
      <c r="F4" s="8"/>
      <c r="G4" s="2"/>
      <c r="H4" s="2"/>
      <c r="I4" s="2"/>
      <c r="J4" s="2"/>
      <c r="K4" s="2"/>
      <c r="L4" s="11"/>
    </row>
    <row r="5" spans="2:12" ht="25.5">
      <c r="B5" s="3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23</v>
      </c>
      <c r="I5" s="5" t="s">
        <v>20</v>
      </c>
      <c r="J5" s="5" t="s">
        <v>21</v>
      </c>
      <c r="K5" s="5" t="s">
        <v>22</v>
      </c>
      <c r="L5" s="11"/>
    </row>
    <row r="6" spans="2:12">
      <c r="B6" s="13">
        <v>1</v>
      </c>
      <c r="C6">
        <v>2354</v>
      </c>
      <c r="D6" s="14">
        <v>6.81</v>
      </c>
      <c r="E6" s="15">
        <v>-8.31</v>
      </c>
      <c r="F6" s="16">
        <v>2.0699999999999998</v>
      </c>
      <c r="G6" s="17">
        <v>701.97</v>
      </c>
      <c r="H6" s="17">
        <f>C6*G6</f>
        <v>1652437.3800000001</v>
      </c>
      <c r="I6" s="18">
        <v>45177</v>
      </c>
      <c r="J6" s="19">
        <v>34.4</v>
      </c>
      <c r="K6" s="20">
        <v>31</v>
      </c>
      <c r="L6" s="21"/>
    </row>
    <row r="7" spans="2:12">
      <c r="B7" s="13">
        <v>2</v>
      </c>
      <c r="C7">
        <v>2604</v>
      </c>
      <c r="D7" s="14">
        <v>7.57</v>
      </c>
      <c r="E7" s="15">
        <v>-4.01</v>
      </c>
      <c r="F7" s="16">
        <v>2.54</v>
      </c>
      <c r="G7" s="17">
        <v>209.93</v>
      </c>
      <c r="H7" s="17">
        <f t="shared" ref="H7:H70" si="0">C7*G7</f>
        <v>546657.72</v>
      </c>
      <c r="I7" s="18">
        <v>51888</v>
      </c>
      <c r="J7" s="19">
        <v>41.2</v>
      </c>
      <c r="K7" s="20">
        <v>20</v>
      </c>
      <c r="L7" s="11"/>
    </row>
    <row r="8" spans="2:12">
      <c r="B8" s="13">
        <v>3</v>
      </c>
      <c r="C8">
        <v>2453</v>
      </c>
      <c r="D8" s="14">
        <v>6.89</v>
      </c>
      <c r="E8" s="15">
        <v>-3.94</v>
      </c>
      <c r="F8" s="16">
        <v>1.66</v>
      </c>
      <c r="G8" s="17">
        <v>364.92</v>
      </c>
      <c r="H8" s="17">
        <f t="shared" si="0"/>
        <v>895148.76</v>
      </c>
      <c r="I8" s="18">
        <v>51379</v>
      </c>
      <c r="J8" s="19">
        <v>40.299999999999997</v>
      </c>
      <c r="K8" s="20">
        <v>24</v>
      </c>
      <c r="L8" s="11"/>
    </row>
    <row r="9" spans="2:12">
      <c r="B9" s="13">
        <v>4</v>
      </c>
      <c r="C9">
        <v>2340</v>
      </c>
      <c r="D9" s="14">
        <v>7.13</v>
      </c>
      <c r="E9" s="15">
        <v>-3.39</v>
      </c>
      <c r="F9" s="16">
        <v>2.06</v>
      </c>
      <c r="G9" s="17">
        <v>443.04</v>
      </c>
      <c r="H9" s="17">
        <f t="shared" si="0"/>
        <v>1036713.6000000001</v>
      </c>
      <c r="I9" s="18">
        <v>66081</v>
      </c>
      <c r="J9" s="19">
        <v>35.4</v>
      </c>
      <c r="K9" s="20">
        <v>29</v>
      </c>
      <c r="L9" s="11"/>
    </row>
    <row r="10" spans="2:12">
      <c r="B10" s="13">
        <v>5</v>
      </c>
      <c r="C10">
        <v>2500</v>
      </c>
      <c r="D10" s="14">
        <v>7.04</v>
      </c>
      <c r="E10" s="15">
        <v>-3.3</v>
      </c>
      <c r="F10" s="16">
        <v>2.48</v>
      </c>
      <c r="G10" s="17">
        <v>399.2</v>
      </c>
      <c r="H10" s="17">
        <f t="shared" si="0"/>
        <v>998000</v>
      </c>
      <c r="I10" s="18">
        <v>50999</v>
      </c>
      <c r="J10" s="19">
        <v>31.5</v>
      </c>
      <c r="K10" s="20">
        <v>18</v>
      </c>
      <c r="L10" s="11"/>
    </row>
    <row r="11" spans="2:12">
      <c r="B11" s="13">
        <v>6</v>
      </c>
      <c r="C11">
        <v>2806</v>
      </c>
      <c r="D11" s="14">
        <v>6.93</v>
      </c>
      <c r="E11" s="15">
        <v>-1.94</v>
      </c>
      <c r="F11" s="16">
        <v>2.96</v>
      </c>
      <c r="G11" s="17">
        <v>264.64</v>
      </c>
      <c r="H11" s="17">
        <f t="shared" si="0"/>
        <v>742579.84</v>
      </c>
      <c r="I11" s="18">
        <v>41562</v>
      </c>
      <c r="J11" s="19">
        <v>36.299999999999997</v>
      </c>
      <c r="K11" s="20">
        <v>30</v>
      </c>
      <c r="L11" s="11"/>
    </row>
    <row r="12" spans="2:12">
      <c r="B12" s="13">
        <v>7</v>
      </c>
      <c r="C12">
        <v>2250</v>
      </c>
      <c r="D12" s="14">
        <v>7.11</v>
      </c>
      <c r="E12" s="15">
        <v>-0.77</v>
      </c>
      <c r="F12" s="16">
        <v>2.2799999999999998</v>
      </c>
      <c r="G12" s="17">
        <v>571.59</v>
      </c>
      <c r="H12" s="17">
        <f t="shared" si="0"/>
        <v>1286077.5</v>
      </c>
      <c r="I12" s="18">
        <v>44196</v>
      </c>
      <c r="J12" s="19">
        <v>35.1</v>
      </c>
      <c r="K12" s="20">
        <v>14</v>
      </c>
      <c r="L12" s="11"/>
    </row>
    <row r="13" spans="2:12">
      <c r="B13" s="13">
        <v>8</v>
      </c>
      <c r="C13">
        <v>2400</v>
      </c>
      <c r="D13" s="14">
        <v>7.13</v>
      </c>
      <c r="E13" s="22">
        <v>-0.37</v>
      </c>
      <c r="F13" s="16">
        <v>2.34</v>
      </c>
      <c r="G13" s="17">
        <v>642.25</v>
      </c>
      <c r="H13" s="17">
        <f t="shared" si="0"/>
        <v>1541400</v>
      </c>
      <c r="I13" s="18">
        <v>50975</v>
      </c>
      <c r="J13" s="19">
        <v>37.6</v>
      </c>
      <c r="K13" s="20">
        <v>33</v>
      </c>
      <c r="L13" s="11"/>
    </row>
    <row r="14" spans="2:12">
      <c r="B14" s="13">
        <v>9</v>
      </c>
      <c r="C14">
        <v>2709</v>
      </c>
      <c r="D14" s="14">
        <v>6.58</v>
      </c>
      <c r="E14" s="23">
        <v>-0.25</v>
      </c>
      <c r="F14" s="16">
        <v>2.2000000000000002</v>
      </c>
      <c r="G14" s="17">
        <v>461.45</v>
      </c>
      <c r="H14" s="17">
        <f t="shared" si="0"/>
        <v>1250068.05</v>
      </c>
      <c r="I14" s="18">
        <v>72808</v>
      </c>
      <c r="J14" s="19">
        <v>34.9</v>
      </c>
      <c r="K14" s="20">
        <v>28</v>
      </c>
      <c r="L14" s="11"/>
    </row>
    <row r="15" spans="2:12">
      <c r="B15" s="13">
        <v>10</v>
      </c>
      <c r="C15">
        <v>1990</v>
      </c>
      <c r="D15" s="14">
        <v>6.77</v>
      </c>
      <c r="E15" s="15">
        <v>-0.17</v>
      </c>
      <c r="F15" s="16">
        <v>2.34</v>
      </c>
      <c r="G15" s="17">
        <v>638.82000000000005</v>
      </c>
      <c r="H15" s="17">
        <f t="shared" si="0"/>
        <v>1271251.8</v>
      </c>
      <c r="I15" s="18">
        <v>79070</v>
      </c>
      <c r="J15" s="19">
        <v>34.799999999999997</v>
      </c>
      <c r="K15" s="20">
        <v>29</v>
      </c>
      <c r="L15" s="11"/>
    </row>
    <row r="16" spans="2:12">
      <c r="B16" s="13">
        <v>11</v>
      </c>
      <c r="C16">
        <v>2392</v>
      </c>
      <c r="D16" s="14">
        <v>6.66</v>
      </c>
      <c r="E16" s="15">
        <v>0.47</v>
      </c>
      <c r="F16" s="16">
        <v>2.09</v>
      </c>
      <c r="G16" s="17">
        <v>484.38</v>
      </c>
      <c r="H16" s="17">
        <f t="shared" si="0"/>
        <v>1158636.96</v>
      </c>
      <c r="I16" s="18">
        <v>78497</v>
      </c>
      <c r="J16" s="19">
        <v>36.200000000000003</v>
      </c>
      <c r="K16" s="20">
        <v>39</v>
      </c>
      <c r="L16" s="11"/>
    </row>
    <row r="17" spans="2:11">
      <c r="B17" s="13">
        <v>12</v>
      </c>
      <c r="C17">
        <v>2408</v>
      </c>
      <c r="D17" s="14">
        <v>7.03</v>
      </c>
      <c r="E17" s="15">
        <v>0.55000000000000004</v>
      </c>
      <c r="F17" s="16">
        <v>2.4700000000000002</v>
      </c>
      <c r="G17" s="17">
        <v>581.09</v>
      </c>
      <c r="H17" s="17">
        <f t="shared" si="0"/>
        <v>1399264.72</v>
      </c>
      <c r="I17" s="18">
        <v>41245</v>
      </c>
      <c r="J17" s="19">
        <v>32.200000000000003</v>
      </c>
      <c r="K17" s="20">
        <v>23</v>
      </c>
    </row>
    <row r="18" spans="2:11">
      <c r="B18" s="13">
        <v>13</v>
      </c>
      <c r="C18">
        <v>2627</v>
      </c>
      <c r="D18" s="14">
        <v>7.03</v>
      </c>
      <c r="E18" s="15">
        <v>0.77</v>
      </c>
      <c r="F18" s="16">
        <v>2.04</v>
      </c>
      <c r="G18" s="17">
        <v>267.70999999999998</v>
      </c>
      <c r="H18" s="17">
        <f t="shared" si="0"/>
        <v>703274.16999999993</v>
      </c>
      <c r="I18" s="18">
        <v>33003</v>
      </c>
      <c r="J18" s="19">
        <v>30.9</v>
      </c>
      <c r="K18" s="20">
        <v>22</v>
      </c>
    </row>
    <row r="19" spans="2:11">
      <c r="B19" s="13">
        <v>14</v>
      </c>
      <c r="C19">
        <v>2500</v>
      </c>
      <c r="D19" s="14">
        <v>7</v>
      </c>
      <c r="E19" s="15">
        <v>1.92</v>
      </c>
      <c r="F19" s="16">
        <v>2.02</v>
      </c>
      <c r="G19" s="17">
        <v>572.84</v>
      </c>
      <c r="H19" s="17">
        <f t="shared" si="0"/>
        <v>1432100</v>
      </c>
      <c r="I19" s="18">
        <v>90988</v>
      </c>
      <c r="J19" s="19">
        <v>37.700000000000003</v>
      </c>
      <c r="K19" s="20">
        <v>37</v>
      </c>
    </row>
    <row r="20" spans="2:11">
      <c r="B20" s="13">
        <v>15</v>
      </c>
      <c r="C20">
        <v>1986</v>
      </c>
      <c r="D20" s="14">
        <v>7.38</v>
      </c>
      <c r="E20" s="22">
        <v>2.0499999999999998</v>
      </c>
      <c r="F20" s="16">
        <v>2.0099999999999998</v>
      </c>
      <c r="G20" s="17">
        <v>586.48</v>
      </c>
      <c r="H20" s="17">
        <f t="shared" si="0"/>
        <v>1164749.28</v>
      </c>
      <c r="I20" s="18">
        <v>37950</v>
      </c>
      <c r="J20" s="19">
        <v>34.299999999999997</v>
      </c>
      <c r="K20" s="20">
        <v>24</v>
      </c>
    </row>
    <row r="21" spans="2:11">
      <c r="B21" s="13">
        <v>16</v>
      </c>
      <c r="C21">
        <v>2500</v>
      </c>
      <c r="D21" s="14">
        <v>7.18</v>
      </c>
      <c r="E21" s="23">
        <v>2.12</v>
      </c>
      <c r="F21" s="16">
        <v>2.64</v>
      </c>
      <c r="G21" s="17">
        <v>368.73</v>
      </c>
      <c r="H21" s="17">
        <f t="shared" si="0"/>
        <v>921825</v>
      </c>
      <c r="I21" s="18">
        <v>45206</v>
      </c>
      <c r="J21" s="19">
        <v>32.4</v>
      </c>
      <c r="K21" s="20">
        <v>17</v>
      </c>
    </row>
    <row r="22" spans="2:11">
      <c r="B22" s="13">
        <v>17</v>
      </c>
      <c r="C22">
        <v>2668</v>
      </c>
      <c r="D22" s="14">
        <v>7.35</v>
      </c>
      <c r="E22" s="15">
        <v>2.84</v>
      </c>
      <c r="F22" s="16">
        <v>2.2200000000000002</v>
      </c>
      <c r="G22" s="17">
        <v>351.47</v>
      </c>
      <c r="H22" s="17">
        <f t="shared" si="0"/>
        <v>937721.96000000008</v>
      </c>
      <c r="I22" s="18">
        <v>79312</v>
      </c>
      <c r="J22" s="19">
        <v>32.1</v>
      </c>
      <c r="K22" s="20">
        <v>37</v>
      </c>
    </row>
    <row r="23" spans="2:11">
      <c r="B23" s="13">
        <v>18</v>
      </c>
      <c r="C23">
        <v>2517</v>
      </c>
      <c r="D23" s="14">
        <v>6.95</v>
      </c>
      <c r="E23" s="15">
        <v>2.88</v>
      </c>
      <c r="F23" s="16">
        <v>2.0699999999999998</v>
      </c>
      <c r="G23" s="17">
        <v>458.24</v>
      </c>
      <c r="H23" s="17">
        <f t="shared" si="0"/>
        <v>1153390.0800000001</v>
      </c>
      <c r="I23" s="18">
        <v>37345</v>
      </c>
      <c r="J23" s="19">
        <v>31.4</v>
      </c>
      <c r="K23" s="20">
        <v>22</v>
      </c>
    </row>
    <row r="24" spans="2:11">
      <c r="B24" s="13">
        <v>19</v>
      </c>
      <c r="C24">
        <v>1251</v>
      </c>
      <c r="D24" s="14">
        <v>7.02</v>
      </c>
      <c r="E24" s="22">
        <v>3.96</v>
      </c>
      <c r="F24" s="16">
        <v>1.94</v>
      </c>
      <c r="G24" s="17">
        <v>987.12</v>
      </c>
      <c r="H24" s="17">
        <f t="shared" si="0"/>
        <v>1234887.1200000001</v>
      </c>
      <c r="I24" s="18">
        <v>46226</v>
      </c>
      <c r="J24" s="19">
        <v>30.4</v>
      </c>
      <c r="K24" s="20">
        <v>36</v>
      </c>
    </row>
    <row r="25" spans="2:11">
      <c r="B25" s="13">
        <v>20</v>
      </c>
      <c r="C25">
        <v>2998</v>
      </c>
      <c r="D25" s="14">
        <v>6.85</v>
      </c>
      <c r="E25" s="23">
        <v>4.04</v>
      </c>
      <c r="F25" s="16">
        <v>2.17</v>
      </c>
      <c r="G25" s="17">
        <v>357.45</v>
      </c>
      <c r="H25" s="17">
        <f t="shared" si="0"/>
        <v>1071635.0999999999</v>
      </c>
      <c r="I25" s="18">
        <v>70024</v>
      </c>
      <c r="J25" s="19">
        <v>33.9</v>
      </c>
      <c r="K25" s="20">
        <v>34</v>
      </c>
    </row>
    <row r="26" spans="2:11">
      <c r="B26" s="13">
        <v>21</v>
      </c>
      <c r="C26">
        <v>2625</v>
      </c>
      <c r="D26" s="14">
        <v>7.16</v>
      </c>
      <c r="E26" s="15">
        <v>4.05</v>
      </c>
      <c r="F26" s="16">
        <v>0.72</v>
      </c>
      <c r="G26" s="17">
        <v>405.77</v>
      </c>
      <c r="H26" s="17">
        <f t="shared" si="0"/>
        <v>1065146.25</v>
      </c>
      <c r="I26" s="18">
        <v>54982</v>
      </c>
      <c r="J26" s="19">
        <v>35.6</v>
      </c>
      <c r="K26" s="20">
        <v>26</v>
      </c>
    </row>
    <row r="27" spans="2:11">
      <c r="B27" s="13">
        <v>22</v>
      </c>
      <c r="C27">
        <v>2300</v>
      </c>
      <c r="D27" s="14">
        <v>6.99</v>
      </c>
      <c r="E27" s="15">
        <v>4.05</v>
      </c>
      <c r="F27" s="16">
        <v>2</v>
      </c>
      <c r="G27" s="17">
        <v>680.8</v>
      </c>
      <c r="H27" s="17">
        <f t="shared" si="0"/>
        <v>1565840</v>
      </c>
      <c r="I27" s="18">
        <v>54932</v>
      </c>
      <c r="J27" s="19">
        <v>35.9</v>
      </c>
      <c r="K27" s="20">
        <v>20</v>
      </c>
    </row>
    <row r="28" spans="2:11">
      <c r="B28" s="13">
        <v>23</v>
      </c>
      <c r="C28">
        <v>2761</v>
      </c>
      <c r="D28" s="14">
        <v>7.28</v>
      </c>
      <c r="E28" s="15">
        <v>4.24</v>
      </c>
      <c r="F28" s="16">
        <v>1.81</v>
      </c>
      <c r="G28" s="17">
        <v>368.02</v>
      </c>
      <c r="H28" s="17">
        <f t="shared" si="0"/>
        <v>1016103.22</v>
      </c>
      <c r="I28" s="18">
        <v>34097</v>
      </c>
      <c r="J28" s="19">
        <v>33.6</v>
      </c>
      <c r="K28" s="20">
        <v>20</v>
      </c>
    </row>
    <row r="29" spans="2:11">
      <c r="B29" s="13">
        <v>24</v>
      </c>
      <c r="C29">
        <v>2764</v>
      </c>
      <c r="D29" s="14">
        <v>7.07</v>
      </c>
      <c r="E29" s="15">
        <v>4.58</v>
      </c>
      <c r="F29" s="16">
        <v>2.13</v>
      </c>
      <c r="G29" s="17">
        <v>303.95</v>
      </c>
      <c r="H29" s="17">
        <f t="shared" si="0"/>
        <v>840117.79999999993</v>
      </c>
      <c r="I29" s="18">
        <v>46593</v>
      </c>
      <c r="J29" s="19">
        <v>37.9</v>
      </c>
      <c r="K29" s="20">
        <v>26</v>
      </c>
    </row>
    <row r="30" spans="2:11">
      <c r="B30" s="13">
        <v>25</v>
      </c>
      <c r="C30">
        <v>2430</v>
      </c>
      <c r="D30" s="14">
        <v>7.05</v>
      </c>
      <c r="E30" s="15">
        <v>5.09</v>
      </c>
      <c r="F30" s="16">
        <v>2.5</v>
      </c>
      <c r="G30" s="17">
        <v>393.9</v>
      </c>
      <c r="H30" s="17">
        <f t="shared" si="0"/>
        <v>957177</v>
      </c>
      <c r="I30" s="18">
        <v>51893</v>
      </c>
      <c r="J30" s="19">
        <v>40.6</v>
      </c>
      <c r="K30" s="20">
        <v>21</v>
      </c>
    </row>
    <row r="31" spans="2:11">
      <c r="B31" s="13">
        <v>26</v>
      </c>
      <c r="C31">
        <v>2154</v>
      </c>
      <c r="D31" s="14">
        <v>6.54</v>
      </c>
      <c r="E31" s="15">
        <v>5.14</v>
      </c>
      <c r="F31" s="16">
        <v>2.63</v>
      </c>
      <c r="G31" s="17">
        <v>562.12</v>
      </c>
      <c r="H31" s="17">
        <f t="shared" si="0"/>
        <v>1210806.48</v>
      </c>
      <c r="I31" s="18">
        <v>88162</v>
      </c>
      <c r="J31" s="19">
        <v>37.700000000000003</v>
      </c>
      <c r="K31" s="20">
        <v>37</v>
      </c>
    </row>
    <row r="32" spans="2:11">
      <c r="B32" s="13">
        <v>27</v>
      </c>
      <c r="C32">
        <v>2400</v>
      </c>
      <c r="D32" s="14">
        <v>6.7</v>
      </c>
      <c r="E32" s="15">
        <v>5.48</v>
      </c>
      <c r="F32" s="16">
        <v>1.95</v>
      </c>
      <c r="G32" s="17">
        <v>494.88</v>
      </c>
      <c r="H32" s="17">
        <f t="shared" si="0"/>
        <v>1187712</v>
      </c>
      <c r="I32" s="18">
        <v>89016</v>
      </c>
      <c r="J32" s="19">
        <v>36.4</v>
      </c>
      <c r="K32" s="20">
        <v>34</v>
      </c>
    </row>
    <row r="33" spans="2:11">
      <c r="B33" s="13">
        <v>28</v>
      </c>
      <c r="C33">
        <v>2430</v>
      </c>
      <c r="D33" s="14">
        <v>6.91</v>
      </c>
      <c r="E33" s="22">
        <v>5.86</v>
      </c>
      <c r="F33" s="16">
        <v>2.04</v>
      </c>
      <c r="G33" s="17">
        <v>310.07</v>
      </c>
      <c r="H33" s="17">
        <f t="shared" si="0"/>
        <v>753470.1</v>
      </c>
      <c r="I33" s="18">
        <v>114353</v>
      </c>
      <c r="J33" s="19">
        <v>40.9</v>
      </c>
      <c r="K33" s="20">
        <v>34</v>
      </c>
    </row>
    <row r="34" spans="2:11">
      <c r="B34" s="13">
        <v>29</v>
      </c>
      <c r="C34">
        <v>2549</v>
      </c>
      <c r="D34" s="14">
        <v>7.58</v>
      </c>
      <c r="E34" s="15">
        <v>5.91</v>
      </c>
      <c r="F34" s="16">
        <v>1.41</v>
      </c>
      <c r="G34" s="17">
        <v>373.46</v>
      </c>
      <c r="H34" s="17">
        <f t="shared" si="0"/>
        <v>951949.53999999992</v>
      </c>
      <c r="I34" s="18">
        <v>75366</v>
      </c>
      <c r="J34" s="19">
        <v>35</v>
      </c>
      <c r="K34" s="20">
        <v>30</v>
      </c>
    </row>
    <row r="35" spans="2:11">
      <c r="B35" s="13">
        <v>30</v>
      </c>
      <c r="C35">
        <v>2500</v>
      </c>
      <c r="D35" s="14">
        <v>7.03</v>
      </c>
      <c r="E35" s="15">
        <v>5.98</v>
      </c>
      <c r="F35" s="16">
        <v>2.0499999999999998</v>
      </c>
      <c r="G35" s="17">
        <v>235.81</v>
      </c>
      <c r="H35" s="17">
        <f t="shared" si="0"/>
        <v>589525</v>
      </c>
      <c r="I35" s="18">
        <v>48163</v>
      </c>
      <c r="J35" s="19">
        <v>26.4</v>
      </c>
      <c r="K35" s="20">
        <v>16</v>
      </c>
    </row>
    <row r="36" spans="2:11">
      <c r="B36" s="13">
        <v>31</v>
      </c>
      <c r="C36">
        <v>3653</v>
      </c>
      <c r="D36" s="14">
        <v>6.84</v>
      </c>
      <c r="E36" s="15">
        <v>6.08</v>
      </c>
      <c r="F36" s="16">
        <v>2.13</v>
      </c>
      <c r="G36" s="17">
        <v>413.08</v>
      </c>
      <c r="H36" s="17">
        <f t="shared" si="0"/>
        <v>1508981.24</v>
      </c>
      <c r="I36" s="18">
        <v>49956</v>
      </c>
      <c r="J36" s="19">
        <v>37.1</v>
      </c>
      <c r="K36" s="20">
        <v>28</v>
      </c>
    </row>
    <row r="37" spans="2:11">
      <c r="B37" s="13">
        <v>32</v>
      </c>
      <c r="C37">
        <v>2440</v>
      </c>
      <c r="D37" s="14">
        <v>6.94</v>
      </c>
      <c r="E37" s="15">
        <v>6.08</v>
      </c>
      <c r="F37" s="16">
        <v>2.08</v>
      </c>
      <c r="G37" s="17">
        <v>625.22</v>
      </c>
      <c r="H37" s="17">
        <f t="shared" si="0"/>
        <v>1525536.8</v>
      </c>
      <c r="I37" s="18">
        <v>45990</v>
      </c>
      <c r="J37" s="19">
        <v>30.3</v>
      </c>
      <c r="K37" s="20">
        <v>36</v>
      </c>
    </row>
    <row r="38" spans="2:11">
      <c r="B38" s="13">
        <v>33</v>
      </c>
      <c r="C38">
        <v>2600</v>
      </c>
      <c r="D38" s="14">
        <v>7.07</v>
      </c>
      <c r="E38" s="15">
        <v>6.13</v>
      </c>
      <c r="F38" s="16">
        <v>2.73</v>
      </c>
      <c r="G38" s="17">
        <v>274.3</v>
      </c>
      <c r="H38" s="17">
        <f t="shared" si="0"/>
        <v>713180</v>
      </c>
      <c r="I38" s="18">
        <v>45723</v>
      </c>
      <c r="J38" s="19">
        <v>31.3</v>
      </c>
      <c r="K38" s="20">
        <v>18</v>
      </c>
    </row>
    <row r="39" spans="2:11">
      <c r="B39" s="13">
        <v>34</v>
      </c>
      <c r="C39">
        <v>2160</v>
      </c>
      <c r="D39" s="14">
        <v>7</v>
      </c>
      <c r="E39" s="15">
        <v>6.27</v>
      </c>
      <c r="F39" s="16">
        <v>1.95</v>
      </c>
      <c r="G39" s="17">
        <v>542.62</v>
      </c>
      <c r="H39" s="17">
        <f t="shared" si="0"/>
        <v>1172059.2</v>
      </c>
      <c r="I39" s="18">
        <v>43800</v>
      </c>
      <c r="J39" s="19">
        <v>29.6</v>
      </c>
      <c r="K39" s="20">
        <v>36</v>
      </c>
    </row>
    <row r="40" spans="2:11">
      <c r="B40" s="13">
        <v>35</v>
      </c>
      <c r="C40">
        <v>2800</v>
      </c>
      <c r="D40" s="14">
        <v>7.08</v>
      </c>
      <c r="E40" s="15">
        <v>6.57</v>
      </c>
      <c r="F40" s="16">
        <v>2.04</v>
      </c>
      <c r="G40" s="17">
        <v>178.56</v>
      </c>
      <c r="H40" s="17">
        <f t="shared" si="0"/>
        <v>499968</v>
      </c>
      <c r="I40" s="18">
        <v>68711</v>
      </c>
      <c r="J40" s="19">
        <v>32.9</v>
      </c>
      <c r="K40" s="20">
        <v>18</v>
      </c>
    </row>
    <row r="41" spans="2:11">
      <c r="B41" s="13">
        <v>36</v>
      </c>
      <c r="C41">
        <v>2757</v>
      </c>
      <c r="D41" s="14">
        <v>6.75</v>
      </c>
      <c r="E41" s="22">
        <v>6.9</v>
      </c>
      <c r="F41" s="16">
        <v>1.62</v>
      </c>
      <c r="G41" s="17">
        <v>375.33</v>
      </c>
      <c r="H41" s="17">
        <f t="shared" si="0"/>
        <v>1034784.8099999999</v>
      </c>
      <c r="I41" s="18">
        <v>65150</v>
      </c>
      <c r="J41" s="19">
        <v>40.700000000000003</v>
      </c>
      <c r="K41" s="20">
        <v>24</v>
      </c>
    </row>
    <row r="42" spans="2:11">
      <c r="B42" s="13">
        <v>37</v>
      </c>
      <c r="C42">
        <v>2450</v>
      </c>
      <c r="D42" s="14">
        <v>6.81</v>
      </c>
      <c r="E42" s="23">
        <v>6.94</v>
      </c>
      <c r="F42" s="16">
        <v>1.95</v>
      </c>
      <c r="G42" s="17">
        <v>329.09</v>
      </c>
      <c r="H42" s="17">
        <f t="shared" si="0"/>
        <v>806270.49999999988</v>
      </c>
      <c r="I42" s="18">
        <v>39329</v>
      </c>
      <c r="J42" s="19">
        <v>29.3</v>
      </c>
      <c r="K42" s="20">
        <v>22</v>
      </c>
    </row>
    <row r="43" spans="2:11">
      <c r="B43" s="13">
        <v>38</v>
      </c>
      <c r="C43">
        <v>2400</v>
      </c>
      <c r="D43" s="14">
        <v>7.64</v>
      </c>
      <c r="E43" s="15">
        <v>7.12</v>
      </c>
      <c r="F43" s="16">
        <v>1.64</v>
      </c>
      <c r="G43" s="17">
        <v>297.37</v>
      </c>
      <c r="H43" s="17">
        <f t="shared" si="0"/>
        <v>713688</v>
      </c>
      <c r="I43" s="18">
        <v>63657</v>
      </c>
      <c r="J43" s="19">
        <v>37.299999999999997</v>
      </c>
      <c r="K43" s="20">
        <v>29</v>
      </c>
    </row>
    <row r="44" spans="2:11">
      <c r="B44" s="13">
        <v>39</v>
      </c>
      <c r="C44">
        <v>2270</v>
      </c>
      <c r="D44" s="14">
        <v>6.62</v>
      </c>
      <c r="E44" s="15">
        <v>7.39</v>
      </c>
      <c r="F44" s="16">
        <v>1.78</v>
      </c>
      <c r="G44" s="17">
        <v>323.17</v>
      </c>
      <c r="H44" s="17">
        <f t="shared" si="0"/>
        <v>733595.9</v>
      </c>
      <c r="I44" s="18">
        <v>67099</v>
      </c>
      <c r="J44" s="19">
        <v>39.799999999999997</v>
      </c>
      <c r="K44" s="20">
        <v>25</v>
      </c>
    </row>
    <row r="45" spans="2:11">
      <c r="B45" s="13">
        <v>40</v>
      </c>
      <c r="C45">
        <v>2800</v>
      </c>
      <c r="D45" s="14">
        <v>6.76</v>
      </c>
      <c r="E45" s="15">
        <v>7.67</v>
      </c>
      <c r="F45" s="16">
        <v>2.23</v>
      </c>
      <c r="G45" s="17">
        <v>468.84</v>
      </c>
      <c r="H45" s="17">
        <f t="shared" si="0"/>
        <v>1312752</v>
      </c>
      <c r="I45" s="18">
        <v>75151</v>
      </c>
      <c r="J45" s="19">
        <v>33.9</v>
      </c>
      <c r="K45" s="20">
        <v>28</v>
      </c>
    </row>
    <row r="46" spans="2:11">
      <c r="B46" s="13">
        <v>41</v>
      </c>
      <c r="C46">
        <v>2520</v>
      </c>
      <c r="D46" s="14">
        <v>7.11</v>
      </c>
      <c r="E46" s="22">
        <v>7.91</v>
      </c>
      <c r="F46" s="16">
        <v>2.15</v>
      </c>
      <c r="G46" s="17">
        <v>352.57</v>
      </c>
      <c r="H46" s="17">
        <f t="shared" si="0"/>
        <v>888476.4</v>
      </c>
      <c r="I46" s="18">
        <v>93876</v>
      </c>
      <c r="J46" s="19">
        <v>35</v>
      </c>
      <c r="K46" s="20">
        <v>40</v>
      </c>
    </row>
    <row r="47" spans="2:11">
      <c r="B47" s="13">
        <v>42</v>
      </c>
      <c r="C47">
        <v>2487</v>
      </c>
      <c r="D47" s="14">
        <v>7.05</v>
      </c>
      <c r="E47" s="15">
        <v>8.08</v>
      </c>
      <c r="F47" s="16">
        <v>2.83</v>
      </c>
      <c r="G47" s="17">
        <v>380.34</v>
      </c>
      <c r="H47" s="17">
        <f t="shared" si="0"/>
        <v>945905.58</v>
      </c>
      <c r="I47" s="18">
        <v>79701</v>
      </c>
      <c r="J47" s="19">
        <v>35</v>
      </c>
      <c r="K47" s="20">
        <v>39</v>
      </c>
    </row>
    <row r="48" spans="2:11">
      <c r="B48" s="13">
        <v>43</v>
      </c>
      <c r="C48">
        <v>2629</v>
      </c>
      <c r="D48" s="14">
        <v>6.9</v>
      </c>
      <c r="E48" s="15">
        <v>8.27</v>
      </c>
      <c r="F48" s="16">
        <v>2.37</v>
      </c>
      <c r="G48" s="17">
        <v>398.12</v>
      </c>
      <c r="H48" s="17">
        <f t="shared" si="0"/>
        <v>1046657.48</v>
      </c>
      <c r="I48" s="18">
        <v>77115</v>
      </c>
      <c r="J48" s="19">
        <v>35.9</v>
      </c>
      <c r="K48" s="20">
        <v>30</v>
      </c>
    </row>
    <row r="49" spans="2:11">
      <c r="B49" s="13">
        <v>44</v>
      </c>
      <c r="C49">
        <v>3200</v>
      </c>
      <c r="D49" s="14">
        <v>7.17</v>
      </c>
      <c r="E49" s="15">
        <v>8.5399999999999991</v>
      </c>
      <c r="F49" s="16">
        <v>3.07</v>
      </c>
      <c r="G49" s="17">
        <v>312.14999999999998</v>
      </c>
      <c r="H49" s="17">
        <f t="shared" si="0"/>
        <v>998879.99999999988</v>
      </c>
      <c r="I49" s="18">
        <v>52766</v>
      </c>
      <c r="J49" s="19">
        <v>33</v>
      </c>
      <c r="K49" s="20">
        <v>17</v>
      </c>
    </row>
    <row r="50" spans="2:11">
      <c r="B50" s="13">
        <v>45</v>
      </c>
      <c r="C50">
        <v>2335</v>
      </c>
      <c r="D50" s="14">
        <v>6.75</v>
      </c>
      <c r="E50" s="15">
        <v>8.58</v>
      </c>
      <c r="F50" s="16">
        <v>2.19</v>
      </c>
      <c r="G50" s="17">
        <v>452.16</v>
      </c>
      <c r="H50" s="17">
        <f t="shared" si="0"/>
        <v>1055793.6000000001</v>
      </c>
      <c r="I50" s="18">
        <v>32929</v>
      </c>
      <c r="J50" s="19">
        <v>30.9</v>
      </c>
      <c r="K50" s="20">
        <v>22</v>
      </c>
    </row>
    <row r="51" spans="2:11">
      <c r="B51" s="13">
        <v>46</v>
      </c>
      <c r="C51">
        <v>2500</v>
      </c>
      <c r="D51" s="14">
        <v>7.45</v>
      </c>
      <c r="E51" s="15">
        <v>8.7200000000000006</v>
      </c>
      <c r="F51" s="16">
        <v>1.28</v>
      </c>
      <c r="G51" s="17">
        <v>698.64</v>
      </c>
      <c r="H51" s="17">
        <f t="shared" si="0"/>
        <v>1746600</v>
      </c>
      <c r="I51" s="18">
        <v>87863</v>
      </c>
      <c r="J51" s="19">
        <v>38.5</v>
      </c>
      <c r="K51" s="20">
        <v>29</v>
      </c>
    </row>
    <row r="52" spans="2:11">
      <c r="B52" s="13">
        <v>47</v>
      </c>
      <c r="C52">
        <v>2449</v>
      </c>
      <c r="D52" s="14">
        <v>7</v>
      </c>
      <c r="E52" s="15">
        <v>8.75</v>
      </c>
      <c r="F52" s="16">
        <v>1.76</v>
      </c>
      <c r="G52" s="17">
        <v>367.19</v>
      </c>
      <c r="H52" s="17">
        <f t="shared" si="0"/>
        <v>899248.30999999994</v>
      </c>
      <c r="I52" s="18">
        <v>73752</v>
      </c>
      <c r="J52" s="19">
        <v>40.5</v>
      </c>
      <c r="K52" s="20">
        <v>19</v>
      </c>
    </row>
    <row r="53" spans="2:11">
      <c r="B53" s="13">
        <v>48</v>
      </c>
      <c r="C53">
        <v>2625</v>
      </c>
      <c r="D53" s="14">
        <v>6.96</v>
      </c>
      <c r="E53" s="22">
        <v>8.7899999999999991</v>
      </c>
      <c r="F53" s="16">
        <v>2.5099999999999998</v>
      </c>
      <c r="G53" s="17">
        <v>431.93</v>
      </c>
      <c r="H53" s="17">
        <f t="shared" si="0"/>
        <v>1133816.25</v>
      </c>
      <c r="I53" s="18">
        <v>85366</v>
      </c>
      <c r="J53" s="19">
        <v>32.1</v>
      </c>
      <c r="K53" s="20">
        <v>29</v>
      </c>
    </row>
    <row r="54" spans="2:11">
      <c r="B54" s="13">
        <v>49</v>
      </c>
      <c r="C54">
        <v>3150</v>
      </c>
      <c r="D54" s="14">
        <v>7.3</v>
      </c>
      <c r="E54" s="23">
        <v>8.9</v>
      </c>
      <c r="F54" s="16">
        <v>1.9</v>
      </c>
      <c r="G54" s="17">
        <v>367.06</v>
      </c>
      <c r="H54" s="17">
        <f t="shared" si="0"/>
        <v>1156239</v>
      </c>
      <c r="I54" s="18">
        <v>39180</v>
      </c>
      <c r="J54" s="19">
        <v>34.799999999999997</v>
      </c>
      <c r="K54" s="20">
        <v>18</v>
      </c>
    </row>
    <row r="55" spans="2:11">
      <c r="B55" s="13">
        <v>50</v>
      </c>
      <c r="C55">
        <v>2625</v>
      </c>
      <c r="D55" s="14">
        <v>6.96</v>
      </c>
      <c r="E55" s="15">
        <v>9.1199999999999992</v>
      </c>
      <c r="F55" s="16">
        <v>1.98</v>
      </c>
      <c r="G55" s="17">
        <v>400.53</v>
      </c>
      <c r="H55" s="17">
        <f t="shared" si="0"/>
        <v>1051391.25</v>
      </c>
      <c r="I55" s="18">
        <v>56077</v>
      </c>
      <c r="J55" s="19">
        <v>38</v>
      </c>
      <c r="K55" s="20">
        <v>19</v>
      </c>
    </row>
    <row r="56" spans="2:11">
      <c r="B56" s="13">
        <v>51</v>
      </c>
      <c r="C56">
        <v>2741</v>
      </c>
      <c r="D56" s="14">
        <v>6.71</v>
      </c>
      <c r="E56" s="15">
        <v>9.4700000000000006</v>
      </c>
      <c r="F56" s="16">
        <v>2.41</v>
      </c>
      <c r="G56" s="17">
        <v>414.36</v>
      </c>
      <c r="H56" s="17">
        <f t="shared" si="0"/>
        <v>1135760.76</v>
      </c>
      <c r="I56" s="18">
        <v>77449</v>
      </c>
      <c r="J56" s="19">
        <v>37</v>
      </c>
      <c r="K56" s="20">
        <v>34</v>
      </c>
    </row>
    <row r="57" spans="2:11">
      <c r="B57" s="13">
        <v>52</v>
      </c>
      <c r="C57">
        <v>2500</v>
      </c>
      <c r="D57" s="14">
        <v>6.82</v>
      </c>
      <c r="E57" s="15">
        <v>10.17</v>
      </c>
      <c r="F57" s="16">
        <v>2.17</v>
      </c>
      <c r="G57" s="17">
        <v>481.11</v>
      </c>
      <c r="H57" s="17">
        <f t="shared" si="0"/>
        <v>1202775</v>
      </c>
      <c r="I57" s="18">
        <v>56822</v>
      </c>
      <c r="J57" s="19">
        <v>34.700000000000003</v>
      </c>
      <c r="K57" s="20">
        <v>25</v>
      </c>
    </row>
    <row r="58" spans="2:11">
      <c r="B58" s="13">
        <v>53</v>
      </c>
      <c r="C58">
        <v>2450</v>
      </c>
      <c r="D58" s="14">
        <v>6.58</v>
      </c>
      <c r="E58" s="15">
        <v>10.66</v>
      </c>
      <c r="F58" s="16">
        <v>2.16</v>
      </c>
      <c r="G58" s="17">
        <v>538.05999999999995</v>
      </c>
      <c r="H58" s="17">
        <f t="shared" si="0"/>
        <v>1318246.9999999998</v>
      </c>
      <c r="I58" s="18">
        <v>80470</v>
      </c>
      <c r="J58" s="19">
        <v>36.4</v>
      </c>
      <c r="K58" s="20">
        <v>30</v>
      </c>
    </row>
    <row r="59" spans="2:11">
      <c r="B59" s="13">
        <v>54</v>
      </c>
      <c r="C59">
        <v>2986</v>
      </c>
      <c r="D59" s="14">
        <v>7.56</v>
      </c>
      <c r="E59" s="15">
        <v>10.97</v>
      </c>
      <c r="F59" s="16">
        <v>0.28999999999999998</v>
      </c>
      <c r="G59" s="17">
        <v>330.48</v>
      </c>
      <c r="H59" s="17">
        <f t="shared" si="0"/>
        <v>986813.28</v>
      </c>
      <c r="I59" s="18">
        <v>55584</v>
      </c>
      <c r="J59" s="19">
        <v>36.799999999999997</v>
      </c>
      <c r="K59" s="20">
        <v>21</v>
      </c>
    </row>
    <row r="60" spans="2:11">
      <c r="B60" s="13">
        <v>55</v>
      </c>
      <c r="C60">
        <v>2967</v>
      </c>
      <c r="D60" s="14">
        <v>6.98</v>
      </c>
      <c r="E60" s="15">
        <v>11.34</v>
      </c>
      <c r="F60" s="16">
        <v>1.85</v>
      </c>
      <c r="G60" s="17">
        <v>249.93</v>
      </c>
      <c r="H60" s="17">
        <f t="shared" si="0"/>
        <v>741542.31</v>
      </c>
      <c r="I60" s="18">
        <v>78001</v>
      </c>
      <c r="J60" s="19">
        <v>32.200000000000003</v>
      </c>
      <c r="K60" s="20">
        <v>30</v>
      </c>
    </row>
    <row r="61" spans="2:11">
      <c r="B61" s="13">
        <v>56</v>
      </c>
      <c r="C61">
        <v>3000</v>
      </c>
      <c r="D61" s="14">
        <v>7.28</v>
      </c>
      <c r="E61" s="22">
        <v>11.45</v>
      </c>
      <c r="F61" s="16">
        <v>1.88</v>
      </c>
      <c r="G61" s="17">
        <v>291.87</v>
      </c>
      <c r="H61" s="17">
        <f t="shared" si="0"/>
        <v>875610</v>
      </c>
      <c r="I61" s="18">
        <v>75307</v>
      </c>
      <c r="J61" s="19">
        <v>34.799999999999997</v>
      </c>
      <c r="K61" s="20">
        <v>30</v>
      </c>
    </row>
    <row r="62" spans="2:11">
      <c r="B62" s="13">
        <v>57</v>
      </c>
      <c r="C62">
        <v>2500</v>
      </c>
      <c r="D62" s="14">
        <v>6.76</v>
      </c>
      <c r="E62" s="23">
        <v>11.51</v>
      </c>
      <c r="F62" s="16">
        <v>2.19</v>
      </c>
      <c r="G62" s="17">
        <v>517.4</v>
      </c>
      <c r="H62" s="17">
        <f t="shared" si="0"/>
        <v>1293500</v>
      </c>
      <c r="I62" s="18">
        <v>76375</v>
      </c>
      <c r="J62" s="19">
        <v>36.700000000000003</v>
      </c>
      <c r="K62" s="20">
        <v>28</v>
      </c>
    </row>
    <row r="63" spans="2:11">
      <c r="B63" s="13">
        <v>58</v>
      </c>
      <c r="C63">
        <v>2600</v>
      </c>
      <c r="D63" s="14">
        <v>6.92</v>
      </c>
      <c r="E63" s="15">
        <v>11.73</v>
      </c>
      <c r="F63" s="16">
        <v>2.56</v>
      </c>
      <c r="G63" s="17">
        <v>551.58000000000004</v>
      </c>
      <c r="H63" s="17">
        <f t="shared" si="0"/>
        <v>1434108</v>
      </c>
      <c r="I63" s="18">
        <v>61857</v>
      </c>
      <c r="J63" s="19">
        <v>33.799999999999997</v>
      </c>
      <c r="K63" s="20">
        <v>31</v>
      </c>
    </row>
    <row r="64" spans="2:11">
      <c r="B64" s="13">
        <v>59</v>
      </c>
      <c r="C64">
        <v>2800</v>
      </c>
      <c r="D64" s="14">
        <v>6.73</v>
      </c>
      <c r="E64" s="15">
        <v>11.83</v>
      </c>
      <c r="F64" s="16">
        <v>2.16</v>
      </c>
      <c r="G64" s="17">
        <v>386.81</v>
      </c>
      <c r="H64" s="17">
        <f t="shared" si="0"/>
        <v>1083068</v>
      </c>
      <c r="I64" s="18">
        <v>61312</v>
      </c>
      <c r="J64" s="19">
        <v>34.200000000000003</v>
      </c>
      <c r="K64" s="20">
        <v>16</v>
      </c>
    </row>
    <row r="65" spans="1:16">
      <c r="B65" s="13">
        <v>60</v>
      </c>
      <c r="C65">
        <v>2986</v>
      </c>
      <c r="D65" s="14">
        <v>6.91</v>
      </c>
      <c r="E65" s="15">
        <v>11.95</v>
      </c>
      <c r="F65" s="16">
        <v>2.1</v>
      </c>
      <c r="G65" s="17">
        <v>427.5</v>
      </c>
      <c r="H65" s="17">
        <f t="shared" si="0"/>
        <v>1276515</v>
      </c>
      <c r="I65" s="18">
        <v>72040</v>
      </c>
      <c r="J65" s="19">
        <v>39</v>
      </c>
      <c r="K65" s="20">
        <v>31</v>
      </c>
    </row>
    <row r="66" spans="1:16">
      <c r="B66" s="13">
        <v>61</v>
      </c>
      <c r="C66">
        <v>2223</v>
      </c>
      <c r="D66" s="14">
        <v>6.77</v>
      </c>
      <c r="E66" s="15">
        <v>12.47</v>
      </c>
      <c r="F66" s="16">
        <v>1.98</v>
      </c>
      <c r="G66" s="17">
        <v>453.94</v>
      </c>
      <c r="H66" s="17">
        <f t="shared" si="0"/>
        <v>1009108.62</v>
      </c>
      <c r="I66" s="18">
        <v>92414</v>
      </c>
      <c r="J66" s="19">
        <v>34.9</v>
      </c>
      <c r="K66" s="20">
        <v>40</v>
      </c>
    </row>
    <row r="67" spans="1:16">
      <c r="B67" s="13">
        <v>62</v>
      </c>
      <c r="C67">
        <v>2300</v>
      </c>
      <c r="D67" s="14">
        <v>7.33</v>
      </c>
      <c r="E67" s="15">
        <v>12.8</v>
      </c>
      <c r="F67" s="16">
        <v>0.87</v>
      </c>
      <c r="G67" s="17">
        <v>512.46</v>
      </c>
      <c r="H67" s="17">
        <f t="shared" si="0"/>
        <v>1178658</v>
      </c>
      <c r="I67" s="18">
        <v>92602</v>
      </c>
      <c r="J67" s="19">
        <v>39.299999999999997</v>
      </c>
      <c r="K67" s="20">
        <v>33</v>
      </c>
    </row>
    <row r="68" spans="1:16">
      <c r="B68" s="13">
        <v>63</v>
      </c>
      <c r="C68">
        <v>3799</v>
      </c>
      <c r="D68" s="14">
        <v>7.87</v>
      </c>
      <c r="E68" s="15">
        <v>13.78</v>
      </c>
      <c r="F68" s="16">
        <v>1.07</v>
      </c>
      <c r="G68" s="17">
        <v>345.27</v>
      </c>
      <c r="H68" s="17">
        <f t="shared" si="0"/>
        <v>1311680.73</v>
      </c>
      <c r="I68" s="18">
        <v>59599</v>
      </c>
      <c r="J68" s="19">
        <v>35.6</v>
      </c>
      <c r="K68" s="20">
        <v>28</v>
      </c>
    </row>
    <row r="69" spans="1:16">
      <c r="B69" s="13">
        <v>64</v>
      </c>
      <c r="C69">
        <v>2700</v>
      </c>
      <c r="D69" s="14">
        <v>6.95</v>
      </c>
      <c r="E69" s="22">
        <v>14.09</v>
      </c>
      <c r="F69" s="16">
        <v>3.38</v>
      </c>
      <c r="G69" s="17">
        <v>234.04</v>
      </c>
      <c r="H69" s="17">
        <f t="shared" si="0"/>
        <v>631908</v>
      </c>
      <c r="I69" s="18">
        <v>72453</v>
      </c>
      <c r="J69" s="19">
        <v>36</v>
      </c>
      <c r="K69" s="20">
        <v>23</v>
      </c>
    </row>
    <row r="70" spans="1:16">
      <c r="B70" s="13">
        <v>65</v>
      </c>
      <c r="C70">
        <v>2650</v>
      </c>
      <c r="D70" s="14">
        <v>7.33</v>
      </c>
      <c r="E70" s="15">
        <v>14.23</v>
      </c>
      <c r="F70" s="16">
        <v>1.17</v>
      </c>
      <c r="G70" s="17">
        <v>348.33</v>
      </c>
      <c r="H70" s="17">
        <f t="shared" si="0"/>
        <v>923074.5</v>
      </c>
      <c r="I70" s="18">
        <v>67925</v>
      </c>
      <c r="J70" s="19">
        <v>41.1</v>
      </c>
      <c r="K70" s="20">
        <v>16</v>
      </c>
    </row>
    <row r="71" spans="1:16">
      <c r="B71" s="13">
        <v>66</v>
      </c>
      <c r="C71">
        <v>2500</v>
      </c>
      <c r="D71" s="14">
        <v>6.95</v>
      </c>
      <c r="E71" s="23">
        <v>14.6</v>
      </c>
      <c r="F71" s="16">
        <v>2.14</v>
      </c>
      <c r="G71" s="17">
        <v>348.47</v>
      </c>
      <c r="H71" s="17">
        <f t="shared" ref="H71:H79" si="1">C71*G71</f>
        <v>871175.00000000012</v>
      </c>
      <c r="I71" s="18">
        <v>42631</v>
      </c>
      <c r="J71" s="19">
        <v>24.7</v>
      </c>
      <c r="K71" s="20">
        <v>25</v>
      </c>
    </row>
    <row r="72" spans="1:16">
      <c r="B72" s="13">
        <v>67</v>
      </c>
      <c r="C72">
        <v>2994</v>
      </c>
      <c r="D72" s="14">
        <v>7.21</v>
      </c>
      <c r="E72" s="15">
        <v>14.88</v>
      </c>
      <c r="F72" s="16">
        <v>0.93</v>
      </c>
      <c r="G72" s="17">
        <v>294.95</v>
      </c>
      <c r="H72" s="17">
        <f t="shared" si="1"/>
        <v>883080.29999999993</v>
      </c>
      <c r="I72" s="18">
        <v>75652</v>
      </c>
      <c r="J72" s="19">
        <v>40.5</v>
      </c>
      <c r="K72" s="20">
        <v>25</v>
      </c>
    </row>
    <row r="73" spans="1:16">
      <c r="B73" s="13">
        <v>68</v>
      </c>
      <c r="C73">
        <v>2718</v>
      </c>
      <c r="D73" s="14">
        <v>7.25</v>
      </c>
      <c r="E73" s="15">
        <v>15.42</v>
      </c>
      <c r="F73" s="16">
        <v>2.2200000000000002</v>
      </c>
      <c r="G73" s="17">
        <v>361.14</v>
      </c>
      <c r="H73" s="17">
        <f t="shared" si="1"/>
        <v>981578.52</v>
      </c>
      <c r="I73" s="18">
        <v>39650</v>
      </c>
      <c r="J73" s="19">
        <v>32.9</v>
      </c>
      <c r="K73" s="20">
        <v>18</v>
      </c>
    </row>
    <row r="74" spans="1:16">
      <c r="B74" s="13">
        <v>69</v>
      </c>
      <c r="C74">
        <v>3700</v>
      </c>
      <c r="D74" s="14">
        <v>7.65</v>
      </c>
      <c r="E74" s="15">
        <v>16.18</v>
      </c>
      <c r="F74" s="16">
        <v>1.68</v>
      </c>
      <c r="G74" s="17">
        <v>467.71</v>
      </c>
      <c r="H74" s="17">
        <f t="shared" si="1"/>
        <v>1730527</v>
      </c>
      <c r="I74" s="18">
        <v>48033</v>
      </c>
      <c r="J74" s="19">
        <v>30.3</v>
      </c>
      <c r="K74" s="20">
        <v>15</v>
      </c>
    </row>
    <row r="75" spans="1:16">
      <c r="B75" s="13">
        <v>70</v>
      </c>
      <c r="C75">
        <v>2000</v>
      </c>
      <c r="D75" s="14">
        <v>6.93</v>
      </c>
      <c r="E75" s="15">
        <v>17.23</v>
      </c>
      <c r="F75" s="16">
        <v>2.41</v>
      </c>
      <c r="G75" s="17">
        <v>403.78</v>
      </c>
      <c r="H75" s="17">
        <f t="shared" si="1"/>
        <v>807560</v>
      </c>
      <c r="I75" s="18">
        <v>67403</v>
      </c>
      <c r="J75" s="19">
        <v>36.200000000000003</v>
      </c>
      <c r="K75" s="20">
        <v>19</v>
      </c>
    </row>
    <row r="76" spans="1:16">
      <c r="B76" s="13">
        <v>71</v>
      </c>
      <c r="C76">
        <v>2400</v>
      </c>
      <c r="D76" s="14">
        <v>6.79</v>
      </c>
      <c r="E76" s="15">
        <v>18.43</v>
      </c>
      <c r="F76" s="16">
        <v>2.81</v>
      </c>
      <c r="G76" s="17">
        <v>245.74</v>
      </c>
      <c r="H76" s="17">
        <f t="shared" si="1"/>
        <v>589776</v>
      </c>
      <c r="I76" s="18">
        <v>80597</v>
      </c>
      <c r="J76" s="19">
        <v>32.4</v>
      </c>
      <c r="K76" s="20">
        <v>27</v>
      </c>
      <c r="P76" s="11" t="s">
        <v>33</v>
      </c>
    </row>
    <row r="77" spans="1:16">
      <c r="B77" s="13">
        <v>72</v>
      </c>
      <c r="C77">
        <v>2450</v>
      </c>
      <c r="D77" s="14">
        <v>7.37</v>
      </c>
      <c r="E77" s="15">
        <v>20.76</v>
      </c>
      <c r="F77" s="16">
        <v>1.0900000000000001</v>
      </c>
      <c r="G77" s="17">
        <v>339.94</v>
      </c>
      <c r="H77" s="17">
        <f t="shared" si="1"/>
        <v>832853</v>
      </c>
      <c r="I77" s="18">
        <v>60928</v>
      </c>
      <c r="J77" s="19">
        <v>43.5</v>
      </c>
      <c r="K77" s="20">
        <v>21</v>
      </c>
    </row>
    <row r="78" spans="1:16">
      <c r="B78" s="13">
        <v>73</v>
      </c>
      <c r="C78">
        <v>2575</v>
      </c>
      <c r="D78" s="14">
        <v>6.76</v>
      </c>
      <c r="E78" s="15">
        <v>25.54</v>
      </c>
      <c r="F78" s="16">
        <v>0.64</v>
      </c>
      <c r="G78" s="17">
        <v>400.82</v>
      </c>
      <c r="H78" s="17">
        <f t="shared" si="1"/>
        <v>1032111.5</v>
      </c>
      <c r="I78" s="18">
        <v>73762</v>
      </c>
      <c r="J78" s="19">
        <v>41.6</v>
      </c>
      <c r="K78" s="20">
        <v>29</v>
      </c>
    </row>
    <row r="79" spans="1:16">
      <c r="B79" s="13">
        <v>74</v>
      </c>
      <c r="C79">
        <v>2400</v>
      </c>
      <c r="D79" s="14">
        <v>7.97</v>
      </c>
      <c r="E79" s="15">
        <v>28.81</v>
      </c>
      <c r="F79" s="16">
        <v>1.77</v>
      </c>
      <c r="G79" s="17">
        <v>326.54000000000002</v>
      </c>
      <c r="H79" s="17">
        <f t="shared" si="1"/>
        <v>783696</v>
      </c>
      <c r="I79" s="18">
        <v>64225</v>
      </c>
      <c r="J79" s="19">
        <v>31.4</v>
      </c>
      <c r="K79" s="20">
        <v>15</v>
      </c>
    </row>
    <row r="80" spans="1:16">
      <c r="A80" s="24" t="s">
        <v>24</v>
      </c>
      <c r="B80" s="26">
        <f>AVERAGE(B6:B79)</f>
        <v>37.5</v>
      </c>
      <c r="C80" s="26">
        <f>AVERAGE(C6:C79)</f>
        <v>2580.4729729729729</v>
      </c>
      <c r="D80" s="26">
        <f t="shared" ref="D80:K80" si="2">AVERAGE(D6:D79)</f>
        <v>7.0440540540540528</v>
      </c>
      <c r="E80" s="26">
        <f t="shared" si="2"/>
        <v>7.4140540540540538</v>
      </c>
      <c r="F80" s="26">
        <f t="shared" si="2"/>
        <v>2.0264864864864864</v>
      </c>
      <c r="G80" s="26">
        <f t="shared" si="2"/>
        <v>420.30540540540545</v>
      </c>
      <c r="H80" s="26">
        <f t="shared" si="2"/>
        <v>1059381.3144594594</v>
      </c>
      <c r="I80" s="26">
        <f t="shared" si="2"/>
        <v>62807.7027027027</v>
      </c>
      <c r="J80" s="26">
        <f t="shared" si="2"/>
        <v>35.201351351351356</v>
      </c>
      <c r="K80" s="26">
        <f t="shared" si="2"/>
        <v>26.310810810810811</v>
      </c>
    </row>
    <row r="81" spans="1:11">
      <c r="A81" s="11" t="s">
        <v>25</v>
      </c>
      <c r="C81" s="27">
        <f>_xlfn.STDEV.P(C6:C79)</f>
        <v>372.37717811790418</v>
      </c>
      <c r="D81" s="27">
        <f t="shared" ref="D81:K81" si="3">_xlfn.STDEV.P(D6:D79)</f>
        <v>0.29524574701799394</v>
      </c>
      <c r="E81" s="27">
        <f t="shared" si="3"/>
        <v>6.5798163777301362</v>
      </c>
      <c r="F81" s="27">
        <f t="shared" si="3"/>
        <v>0.54862588156729697</v>
      </c>
      <c r="G81" s="27">
        <f t="shared" si="3"/>
        <v>136.30907513946431</v>
      </c>
      <c r="H81" s="27">
        <f t="shared" si="3"/>
        <v>278522.25049357617</v>
      </c>
      <c r="I81" s="27">
        <f t="shared" si="3"/>
        <v>17782.886653252477</v>
      </c>
      <c r="J81" s="27">
        <f t="shared" si="3"/>
        <v>3.6297752608281018</v>
      </c>
      <c r="K81" s="27">
        <f t="shared" si="3"/>
        <v>6.9572549644154282</v>
      </c>
    </row>
    <row r="82" spans="1:11">
      <c r="A82" s="11" t="s">
        <v>26</v>
      </c>
      <c r="C82" s="27">
        <f>SKEW(C6:C79)</f>
        <v>0.52717083718975521</v>
      </c>
      <c r="D82" s="27">
        <f t="shared" ref="D82:K82" si="4">SKEW(D6:D79)</f>
        <v>0.90363150325205666</v>
      </c>
      <c r="E82" s="27">
        <f t="shared" si="4"/>
        <v>0.49374747107285516</v>
      </c>
      <c r="F82" s="27">
        <f t="shared" si="4"/>
        <v>-0.75689111370514184</v>
      </c>
      <c r="G82" s="27">
        <f t="shared" si="4"/>
        <v>1.2358965499515793</v>
      </c>
      <c r="H82" s="27">
        <f t="shared" si="4"/>
        <v>0.36141333138942994</v>
      </c>
      <c r="I82" s="27">
        <f t="shared" si="4"/>
        <v>0.29783801178636127</v>
      </c>
      <c r="J82" s="27">
        <f t="shared" si="4"/>
        <v>-0.16699582233494648</v>
      </c>
      <c r="K82" s="27">
        <f t="shared" si="4"/>
        <v>0.14054419559431464</v>
      </c>
    </row>
    <row r="83" spans="1:11">
      <c r="A83" s="25" t="s">
        <v>27</v>
      </c>
      <c r="C83" s="27">
        <f>MEDIAN(C6:C79)</f>
        <v>2500</v>
      </c>
      <c r="D83" s="27">
        <f t="shared" ref="D83:K83" si="5">MEDIAN(D6:D79)</f>
        <v>7</v>
      </c>
      <c r="E83" s="27">
        <f t="shared" si="5"/>
        <v>7.03</v>
      </c>
      <c r="F83" s="27">
        <f t="shared" si="5"/>
        <v>2.0750000000000002</v>
      </c>
      <c r="G83" s="27">
        <f t="shared" si="5"/>
        <v>396.01</v>
      </c>
      <c r="H83" s="27">
        <f t="shared" si="5"/>
        <v>1035749.2050000001</v>
      </c>
      <c r="I83" s="27">
        <f t="shared" si="5"/>
        <v>62757</v>
      </c>
      <c r="J83" s="27">
        <f t="shared" si="5"/>
        <v>35</v>
      </c>
      <c r="K83" s="27">
        <f t="shared" si="5"/>
        <v>26.5</v>
      </c>
    </row>
    <row r="84" spans="1:11">
      <c r="A84" s="25" t="s">
        <v>28</v>
      </c>
      <c r="C84" s="27">
        <f>MAX(C6:C79)</f>
        <v>3799</v>
      </c>
      <c r="D84" s="27">
        <f t="shared" ref="D84:K84" si="6">MAX(D6:D79)</f>
        <v>7.97</v>
      </c>
      <c r="E84" s="27">
        <f t="shared" si="6"/>
        <v>28.81</v>
      </c>
      <c r="F84" s="27">
        <f t="shared" si="6"/>
        <v>3.38</v>
      </c>
      <c r="G84" s="27">
        <f t="shared" si="6"/>
        <v>987.12</v>
      </c>
      <c r="H84" s="27">
        <f t="shared" si="6"/>
        <v>1746600</v>
      </c>
      <c r="I84" s="27">
        <f t="shared" si="6"/>
        <v>114353</v>
      </c>
      <c r="J84" s="27">
        <f t="shared" si="6"/>
        <v>43.5</v>
      </c>
      <c r="K84" s="27">
        <f t="shared" si="6"/>
        <v>40</v>
      </c>
    </row>
    <row r="85" spans="1:11">
      <c r="A85" s="25" t="s">
        <v>29</v>
      </c>
      <c r="C85" s="27">
        <f>MIN(C6:C79)</f>
        <v>1251</v>
      </c>
      <c r="D85" s="27">
        <f t="shared" ref="D85:K85" si="7">MIN(D6:D79)</f>
        <v>6.54</v>
      </c>
      <c r="E85" s="27">
        <f t="shared" si="7"/>
        <v>-8.31</v>
      </c>
      <c r="F85" s="27">
        <f t="shared" si="7"/>
        <v>0.28999999999999998</v>
      </c>
      <c r="G85" s="27">
        <f t="shared" si="7"/>
        <v>178.56</v>
      </c>
      <c r="H85" s="27">
        <f t="shared" si="7"/>
        <v>499968</v>
      </c>
      <c r="I85" s="27">
        <f t="shared" si="7"/>
        <v>32929</v>
      </c>
      <c r="J85" s="27">
        <f t="shared" si="7"/>
        <v>24.7</v>
      </c>
      <c r="K85" s="27">
        <f t="shared" si="7"/>
        <v>14</v>
      </c>
    </row>
    <row r="86" spans="1:11">
      <c r="A86" s="25" t="s">
        <v>30</v>
      </c>
      <c r="C86" s="27">
        <f>QUARTILE(C6:C79,1)</f>
        <v>2400</v>
      </c>
      <c r="D86" s="27">
        <f t="shared" ref="D86:K86" si="8">QUARTILE(D6:D79,1)</f>
        <v>6.8250000000000002</v>
      </c>
      <c r="E86" s="27">
        <f t="shared" si="8"/>
        <v>3.98</v>
      </c>
      <c r="F86" s="27">
        <f t="shared" si="8"/>
        <v>1.8574999999999999</v>
      </c>
      <c r="G86" s="27">
        <f t="shared" si="8"/>
        <v>332.84500000000003</v>
      </c>
      <c r="H86" s="27">
        <f t="shared" si="8"/>
        <v>877477.57499999995</v>
      </c>
      <c r="I86" s="27">
        <f t="shared" si="8"/>
        <v>46953</v>
      </c>
      <c r="J86" s="27">
        <f t="shared" si="8"/>
        <v>32.524999999999999</v>
      </c>
      <c r="K86" s="27">
        <f t="shared" si="8"/>
        <v>20.25</v>
      </c>
    </row>
    <row r="87" spans="1:11">
      <c r="A87" s="25" t="s">
        <v>31</v>
      </c>
      <c r="C87" s="27">
        <f>QUARTILE(C6:C79,3)</f>
        <v>2735.25</v>
      </c>
      <c r="D87" s="27">
        <f t="shared" ref="D87:K87" si="9">QUARTILE(D6:D79,3)</f>
        <v>7.1775000000000002</v>
      </c>
      <c r="E87" s="27">
        <f t="shared" si="9"/>
        <v>11.422499999999999</v>
      </c>
      <c r="F87" s="27">
        <f t="shared" si="9"/>
        <v>2.3249999999999997</v>
      </c>
      <c r="G87" s="27">
        <f t="shared" si="9"/>
        <v>483.5625</v>
      </c>
      <c r="H87" s="27">
        <f t="shared" si="9"/>
        <v>1228866.96</v>
      </c>
      <c r="I87" s="27">
        <f t="shared" si="9"/>
        <v>76194.25</v>
      </c>
      <c r="J87" s="27">
        <f t="shared" si="9"/>
        <v>37.524999999999999</v>
      </c>
      <c r="K87" s="27">
        <f t="shared" si="9"/>
        <v>30.75</v>
      </c>
    </row>
    <row r="88" spans="1:11">
      <c r="A88" s="25" t="s">
        <v>32</v>
      </c>
      <c r="C88" s="27">
        <f>(C87-C86)</f>
        <v>335.25</v>
      </c>
      <c r="D88" s="27">
        <f t="shared" ref="D88:K88" si="10">(D87-D86)</f>
        <v>0.35250000000000004</v>
      </c>
      <c r="E88" s="27">
        <f t="shared" si="10"/>
        <v>7.442499999999999</v>
      </c>
      <c r="F88" s="27">
        <f t="shared" si="10"/>
        <v>0.4674999999999998</v>
      </c>
      <c r="G88" s="27">
        <f t="shared" si="10"/>
        <v>150.71749999999997</v>
      </c>
      <c r="H88" s="27">
        <f t="shared" si="10"/>
        <v>351389.38500000001</v>
      </c>
      <c r="I88" s="27">
        <f t="shared" si="10"/>
        <v>29241.25</v>
      </c>
      <c r="J88" s="27">
        <f t="shared" si="10"/>
        <v>5</v>
      </c>
      <c r="K88" s="27">
        <f t="shared" si="10"/>
        <v>10.5</v>
      </c>
    </row>
    <row r="89" spans="1:11">
      <c r="C89" s="27">
        <f>C83-C86</f>
        <v>100</v>
      </c>
      <c r="D89" s="27">
        <f t="shared" ref="D89:K89" si="11">D83-D86</f>
        <v>0.17499999999999982</v>
      </c>
      <c r="E89" s="27">
        <f t="shared" si="11"/>
        <v>3.0500000000000003</v>
      </c>
      <c r="F89" s="27">
        <f t="shared" si="11"/>
        <v>0.21750000000000025</v>
      </c>
      <c r="G89" s="27">
        <f t="shared" si="11"/>
        <v>63.164999999999964</v>
      </c>
      <c r="H89" s="27">
        <f t="shared" si="11"/>
        <v>158271.63000000012</v>
      </c>
      <c r="I89" s="27">
        <f t="shared" si="11"/>
        <v>15804</v>
      </c>
      <c r="J89" s="27">
        <f t="shared" si="11"/>
        <v>2.4750000000000014</v>
      </c>
      <c r="K89" s="27">
        <f t="shared" si="11"/>
        <v>6.25</v>
      </c>
    </row>
    <row r="90" spans="1:11">
      <c r="C90" s="27">
        <f>C87-C83</f>
        <v>235.25</v>
      </c>
      <c r="D90" s="27">
        <f t="shared" ref="D90:K90" si="12">D87-D83</f>
        <v>0.17750000000000021</v>
      </c>
      <c r="E90" s="27">
        <f t="shared" si="12"/>
        <v>4.3924999999999992</v>
      </c>
      <c r="F90" s="27">
        <f t="shared" si="12"/>
        <v>0.24999999999999956</v>
      </c>
      <c r="G90" s="27">
        <f t="shared" si="12"/>
        <v>87.552500000000009</v>
      </c>
      <c r="H90" s="27">
        <f t="shared" si="12"/>
        <v>193117.75499999989</v>
      </c>
      <c r="I90" s="27">
        <f t="shared" si="12"/>
        <v>13437.25</v>
      </c>
      <c r="J90" s="27">
        <f t="shared" si="12"/>
        <v>2.5249999999999986</v>
      </c>
      <c r="K90" s="27">
        <f t="shared" si="12"/>
        <v>4.25</v>
      </c>
    </row>
    <row r="91" spans="1:11">
      <c r="C91" s="27">
        <f>C83-C85</f>
        <v>1249</v>
      </c>
      <c r="D91" s="27">
        <f t="shared" ref="D91:K91" si="13">D83-D85</f>
        <v>0.45999999999999996</v>
      </c>
      <c r="E91" s="27">
        <f t="shared" si="13"/>
        <v>15.34</v>
      </c>
      <c r="F91" s="27">
        <f t="shared" si="13"/>
        <v>1.7850000000000001</v>
      </c>
      <c r="G91" s="27">
        <f t="shared" si="13"/>
        <v>217.45</v>
      </c>
      <c r="H91" s="27">
        <f t="shared" si="13"/>
        <v>535781.20500000007</v>
      </c>
      <c r="I91" s="27">
        <f t="shared" si="13"/>
        <v>29828</v>
      </c>
      <c r="J91" s="27">
        <f t="shared" si="13"/>
        <v>10.3</v>
      </c>
      <c r="K91" s="27">
        <f t="shared" si="13"/>
        <v>12.5</v>
      </c>
    </row>
    <row r="92" spans="1:11">
      <c r="C92" s="27">
        <f>C84-C83</f>
        <v>1299</v>
      </c>
      <c r="D92" s="27">
        <f t="shared" ref="D92:K92" si="14">D84-D83</f>
        <v>0.96999999999999975</v>
      </c>
      <c r="E92" s="27">
        <f t="shared" si="14"/>
        <v>21.779999999999998</v>
      </c>
      <c r="F92" s="27">
        <f t="shared" si="14"/>
        <v>1.3049999999999997</v>
      </c>
      <c r="G92" s="27">
        <f t="shared" si="14"/>
        <v>591.11</v>
      </c>
      <c r="H92" s="27">
        <f t="shared" si="14"/>
        <v>710850.79499999993</v>
      </c>
      <c r="I92" s="27">
        <f t="shared" si="14"/>
        <v>51596</v>
      </c>
      <c r="J92" s="27">
        <f t="shared" si="14"/>
        <v>8.5</v>
      </c>
      <c r="K92" s="27">
        <f t="shared" si="14"/>
        <v>13.5</v>
      </c>
    </row>
    <row r="93" spans="1:11">
      <c r="C93" s="27"/>
      <c r="D93" s="27"/>
      <c r="E93" s="27"/>
      <c r="F93" s="27"/>
      <c r="G93" s="28"/>
      <c r="H93" s="28"/>
      <c r="I93" s="28"/>
      <c r="J93" s="28"/>
      <c r="K93" s="28"/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659F8-2109-48D8-BDF1-C2637C9DD4E5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2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ChartDataSheet_</vt:lpstr>
      <vt:lpstr>Data</vt:lpstr>
      <vt:lpstr>Chart1</vt:lpstr>
      <vt:lpstr>Chart2</vt:lpstr>
      <vt:lpstr>Chart4</vt:lpstr>
      <vt:lpstr>Chart5</vt:lpstr>
      <vt:lpstr>Chart6</vt:lpstr>
      <vt:lpstr>Chart7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Microsoft</cp:lastModifiedBy>
  <cp:revision/>
  <dcterms:created xsi:type="dcterms:W3CDTF">2007-03-19T12:20:58Z</dcterms:created>
  <dcterms:modified xsi:type="dcterms:W3CDTF">2021-05-21T10:45:27Z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